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E29" i="1"/>
  <c r="H20" i="1" l="1"/>
  <c r="M20" i="1" s="1"/>
  <c r="I20" i="1"/>
  <c r="J20" i="1"/>
  <c r="H21" i="1"/>
  <c r="M21" i="1" s="1"/>
  <c r="I21" i="1"/>
  <c r="J21" i="1"/>
  <c r="H22" i="1"/>
  <c r="I22" i="1"/>
  <c r="J22" i="1"/>
  <c r="H23" i="1"/>
  <c r="M23" i="1" s="1"/>
  <c r="I23" i="1"/>
  <c r="J23" i="1"/>
  <c r="H24" i="1"/>
  <c r="M24" i="1" s="1"/>
  <c r="I24" i="1"/>
  <c r="J24" i="1"/>
  <c r="H25" i="1"/>
  <c r="M25" i="1" s="1"/>
  <c r="I25" i="1"/>
  <c r="J25" i="1"/>
  <c r="H26" i="1"/>
  <c r="I26" i="1"/>
  <c r="J26" i="1"/>
  <c r="H27" i="1"/>
  <c r="M27" i="1" s="1"/>
  <c r="I27" i="1"/>
  <c r="J27" i="1"/>
  <c r="H28" i="1"/>
  <c r="M28" i="1" s="1"/>
  <c r="I28" i="1"/>
  <c r="J28" i="1"/>
  <c r="F29" i="1"/>
  <c r="K28" i="1" l="1"/>
  <c r="L28" i="1" s="1"/>
  <c r="K23" i="1"/>
  <c r="L23" i="1" s="1"/>
  <c r="K27" i="1"/>
  <c r="L27" i="1" s="1"/>
  <c r="K25" i="1"/>
  <c r="L25" i="1" s="1"/>
  <c r="K24" i="1"/>
  <c r="L24" i="1" s="1"/>
  <c r="K22" i="1"/>
  <c r="L22" i="1" s="1"/>
  <c r="K21" i="1"/>
  <c r="L21" i="1" s="1"/>
  <c r="K26" i="1"/>
  <c r="L26" i="1" s="1"/>
  <c r="M22" i="1"/>
  <c r="K20" i="1"/>
  <c r="L20" i="1" s="1"/>
  <c r="M26" i="1"/>
  <c r="M29" i="1" l="1"/>
</calcChain>
</file>

<file path=xl/sharedStrings.xml><?xml version="1.0" encoding="utf-8"?>
<sst xmlns="http://schemas.openxmlformats.org/spreadsheetml/2006/main" count="54" uniqueCount="45">
  <si>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</si>
  <si>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</si>
  <si>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</si>
  <si>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</si>
  <si>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</si>
  <si>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</si>
  <si>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</si>
  <si>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</si>
  <si>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</si>
  <si>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</si>
  <si>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</si>
  <si>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</si>
  <si>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</si>
  <si>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</si>
  <si>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</si>
  <si>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</si>
  <si>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</si>
  <si>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</si>
  <si>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</si>
  <si>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</si>
  <si>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</si>
  <si>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</si>
  <si>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</si>
  <si>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</si>
  <si>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</si>
  <si>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</si>
  <si>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</si>
  <si>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</si>
  <si>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набор</t>
  </si>
  <si>
    <t>№ 091-23</t>
  </si>
  <si>
    <t>на поставку наборов реагентов для выявления инфекций</t>
  </si>
  <si>
    <t xml:space="preserve">Treponema pallidum общие антитела ИВД, набор, иммуноферментный анализ (ИФА) </t>
  </si>
  <si>
    <t>Treponema pallidum общие антитела ИВД, набор, реакция агглютинации</t>
  </si>
  <si>
    <t>Антикардиолипин антитела ИВД, набор, иммуноферментный анализ (ИФА)</t>
  </si>
  <si>
    <t>Сыворотка контрольная положительная для диагностики сифилиса</t>
  </si>
  <si>
    <t>Сыворотка контрольная слабоположительная для диагностики сифилиса</t>
  </si>
  <si>
    <t>Сыворотка контрольная отрицательная для диагностики сифилиса</t>
  </si>
  <si>
    <t xml:space="preserve">Вирус гепатита С общие антитела ИВД, набор, иммунохроматографический анализ, экспресс-анализ </t>
  </si>
  <si>
    <t>Набор реагентов для иммунохроматографического выявления поверхностного антигена вируса гепатита В (HBsAg) в сыворотке (плазме) или цельной крови</t>
  </si>
  <si>
    <t>ВИЧ1/ВИЧ2 антитела ИВД, набор, иммунохроматографический анализ, экспресс-анализ</t>
  </si>
  <si>
    <t>упак</t>
  </si>
  <si>
    <t>Исходя из имеющегося у Заказчика объёма финансового обеспечения для осуществления закупки НМЦД устанавливается в размере 702520 руб. (семьсот две тысячи пятьсот двадцать рублей 00 копеек)</t>
  </si>
  <si>
    <t>вх. № 1489-04/23 от 07.04.2023</t>
  </si>
  <si>
    <t>вх. № 1488-04/23 от 07.04.2023</t>
  </si>
  <si>
    <t>вх. № 1490-04/23 от 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</si>
</sst>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85" zoomScaleNormal="85" zoomScalePageLayoutView="70" workbookViewId="0">
      <selection activeCell="J40" sqref="J40"/>
    </sheetView>
  </sheetViews>
  <sheetFormatPr defaultRowHeight="15" x14ac:dyDescent="0.25"/>
  <cols>
    <col min="1" max="1" width="6.140625" style="17" bestFit="1" customWidth="1"/>
    <col min="2" max="2" width="44.140625" style="17" bestFit="1" customWidth="1"/>
    <col min="3" max="3" width="11.7109375" style="17" customWidth="1"/>
    <col min="4" max="4" width="7.140625" style="17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7" customWidth="1"/>
    <col min="10" max="10" width="12.5703125" style="17" customWidth="1"/>
    <col min="11" max="11" width="10.28515625" style="17" customWidth="1"/>
    <col min="12" max="12" width="22.42578125" style="17" bestFit="1" customWidth="1"/>
    <col min="13" max="13" width="17.5703125" style="1" customWidth="1"/>
    <col min="14" max="14" width="9.140625" style="17"/>
    <col min="15" max="15" width="9.7109375" style="17" bestFit="1" customWidth="1"/>
    <col min="16" max="16" width="10.7109375" style="17" bestFit="1" customWidth="1"/>
    <col min="17" max="17" width="11.7109375" style="17" bestFit="1" customWidth="1"/>
    <col min="18" max="18" width="10.7109375" style="17" bestFit="1" customWidth="1"/>
    <col min="19" max="16384" width="9.140625" style="17"/>
  </cols>
  <sheetData>
    <row r="1" spans="2:13" x14ac:dyDescent="0.25">
      <c r="M1" s="24" t="s">
        <v>21</v>
      </c>
    </row>
    <row r="2" spans="2:13" ht="14.45" customHeight="1" x14ac:dyDescent="0.25">
      <c r="M2" s="24" t="s">
        <v>22</v>
      </c>
    </row>
    <row r="3" spans="2:13" x14ac:dyDescent="0.25">
      <c r="G3" s="29" t="s">
        <v>30</v>
      </c>
      <c r="H3" s="29"/>
      <c r="I3" s="29"/>
      <c r="J3" s="29"/>
      <c r="K3" s="29"/>
      <c r="L3" s="29"/>
      <c r="M3" s="29"/>
    </row>
    <row r="4" spans="2:13" x14ac:dyDescent="0.25">
      <c r="G4" s="14"/>
      <c r="H4" s="14"/>
      <c r="I4" s="8"/>
      <c r="J4" s="8"/>
      <c r="K4" s="8"/>
      <c r="L4" s="8"/>
      <c r="M4" s="25" t="s">
        <v>24</v>
      </c>
    </row>
    <row r="5" spans="2:13" x14ac:dyDescent="0.25">
      <c r="G5" s="14"/>
      <c r="H5" s="14"/>
      <c r="I5" s="8"/>
      <c r="J5" s="8"/>
      <c r="K5" s="8"/>
      <c r="L5" s="8"/>
      <c r="M5" s="25" t="s">
        <v>23</v>
      </c>
    </row>
    <row r="6" spans="2:13" ht="14.45" customHeight="1" x14ac:dyDescent="0.25">
      <c r="G6" s="14"/>
      <c r="H6" s="14"/>
      <c r="I6" s="8"/>
      <c r="J6" s="8"/>
      <c r="K6" s="8"/>
      <c r="L6" s="8"/>
      <c r="M6" s="25" t="s">
        <v>29</v>
      </c>
    </row>
    <row r="7" spans="2:13" x14ac:dyDescent="0.25">
      <c r="G7" s="14"/>
      <c r="H7" s="14"/>
      <c r="I7" s="8"/>
      <c r="J7" s="8"/>
      <c r="K7" s="8"/>
      <c r="L7" s="8"/>
      <c r="M7" s="14"/>
    </row>
    <row r="8" spans="2:13" x14ac:dyDescent="0.25">
      <c r="G8" s="14"/>
      <c r="H8" s="14"/>
      <c r="I8" s="8"/>
      <c r="J8" s="8"/>
      <c r="K8" s="8"/>
      <c r="L8" s="8"/>
      <c r="M8" s="15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3" t="s">
        <v>17</v>
      </c>
      <c r="K12" s="33"/>
      <c r="M12" s="1" t="s">
        <v>15</v>
      </c>
    </row>
    <row r="14" spans="2:13" x14ac:dyDescent="0.25">
      <c r="B14" s="33" t="s">
        <v>16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3" hidden="1" x14ac:dyDescent="0.25"/>
    <row r="17" spans="1:13" ht="54.6" customHeight="1" x14ac:dyDescent="0.25">
      <c r="A17" s="37" t="s">
        <v>11</v>
      </c>
      <c r="B17" s="38"/>
      <c r="C17" s="39"/>
      <c r="D17" s="38"/>
      <c r="E17" s="42" t="s">
        <v>43</v>
      </c>
      <c r="F17" s="42" t="s">
        <v>42</v>
      </c>
      <c r="G17" s="42" t="s">
        <v>44</v>
      </c>
      <c r="H17" s="18"/>
      <c r="I17" s="21"/>
      <c r="J17" s="21"/>
      <c r="K17" s="21"/>
      <c r="L17" s="21"/>
      <c r="M17" s="18"/>
    </row>
    <row r="18" spans="1:13" ht="30" customHeight="1" x14ac:dyDescent="0.25">
      <c r="A18" s="27" t="s">
        <v>0</v>
      </c>
      <c r="B18" s="27" t="s">
        <v>1</v>
      </c>
      <c r="C18" s="27" t="s">
        <v>2</v>
      </c>
      <c r="D18" s="27"/>
      <c r="E18" s="18" t="s">
        <v>25</v>
      </c>
      <c r="F18" s="18" t="s">
        <v>26</v>
      </c>
      <c r="G18" s="18" t="s">
        <v>27</v>
      </c>
      <c r="H18" s="40" t="s">
        <v>12</v>
      </c>
      <c r="I18" s="27" t="s">
        <v>8</v>
      </c>
      <c r="J18" s="27" t="s">
        <v>9</v>
      </c>
      <c r="K18" s="27" t="s">
        <v>10</v>
      </c>
      <c r="L18" s="27" t="s">
        <v>6</v>
      </c>
      <c r="M18" s="36" t="s">
        <v>7</v>
      </c>
    </row>
    <row r="19" spans="1:13" x14ac:dyDescent="0.25">
      <c r="A19" s="28"/>
      <c r="B19" s="28"/>
      <c r="C19" s="22" t="s">
        <v>3</v>
      </c>
      <c r="D19" s="22" t="s">
        <v>4</v>
      </c>
      <c r="E19" s="19" t="s">
        <v>5</v>
      </c>
      <c r="F19" s="18" t="s">
        <v>5</v>
      </c>
      <c r="G19" s="18" t="s">
        <v>5</v>
      </c>
      <c r="H19" s="41"/>
      <c r="I19" s="27"/>
      <c r="J19" s="27"/>
      <c r="K19" s="27"/>
      <c r="L19" s="27"/>
      <c r="M19" s="36"/>
    </row>
    <row r="20" spans="1:13" ht="30" x14ac:dyDescent="0.25">
      <c r="A20" s="4">
        <v>1</v>
      </c>
      <c r="B20" s="13" t="s">
        <v>31</v>
      </c>
      <c r="C20" s="21" t="s">
        <v>28</v>
      </c>
      <c r="D20" s="10">
        <v>50</v>
      </c>
      <c r="E20" s="9">
        <v>4645.3</v>
      </c>
      <c r="F20" s="5">
        <v>4510</v>
      </c>
      <c r="G20" s="18">
        <v>4735.5</v>
      </c>
      <c r="H20" s="18">
        <f t="shared" ref="H20:H28" si="0">AVERAGE(E20:G20)</f>
        <v>4630.2666666666664</v>
      </c>
      <c r="I20" s="21">
        <f t="shared" ref="I20:I28" si="1" xml:space="preserve"> COUNT(E20:G20)</f>
        <v>3</v>
      </c>
      <c r="J20" s="21">
        <f t="shared" ref="J20:J28" si="2">STDEV(E20:G20)</f>
        <v>113.49917767690361</v>
      </c>
      <c r="K20" s="21">
        <f t="shared" ref="K20:K28" si="3">J20/H20*100</f>
        <v>2.4512449465164776</v>
      </c>
      <c r="L20" s="21" t="str">
        <f t="shared" ref="L20:L28" si="4">IF(K20&lt;33,"ОДНОРОДНЫЕ","НЕОДНОРОДНЫЕ")</f>
        <v>ОДНОРОДНЫЕ</v>
      </c>
      <c r="M20" s="18">
        <f t="shared" ref="M20:M28" si="5">D20*H20</f>
        <v>231513.33333333331</v>
      </c>
    </row>
    <row r="21" spans="1:13" ht="30" x14ac:dyDescent="0.25">
      <c r="A21" s="4">
        <v>2</v>
      </c>
      <c r="B21" s="13" t="s">
        <v>32</v>
      </c>
      <c r="C21" s="21" t="s">
        <v>28</v>
      </c>
      <c r="D21" s="10">
        <v>60</v>
      </c>
      <c r="E21" s="9">
        <v>4532</v>
      </c>
      <c r="F21" s="5">
        <v>4400</v>
      </c>
      <c r="G21" s="18">
        <v>4620</v>
      </c>
      <c r="H21" s="18">
        <f t="shared" si="0"/>
        <v>4517.333333333333</v>
      </c>
      <c r="I21" s="21">
        <f t="shared" si="1"/>
        <v>3</v>
      </c>
      <c r="J21" s="21">
        <f t="shared" si="2"/>
        <v>110.73090505063766</v>
      </c>
      <c r="K21" s="21">
        <f t="shared" si="3"/>
        <v>2.4512449465164772</v>
      </c>
      <c r="L21" s="21" t="str">
        <f t="shared" si="4"/>
        <v>ОДНОРОДНЫЕ</v>
      </c>
      <c r="M21" s="18">
        <f t="shared" si="5"/>
        <v>271040</v>
      </c>
    </row>
    <row r="22" spans="1:13" ht="30" x14ac:dyDescent="0.25">
      <c r="A22" s="4">
        <v>3</v>
      </c>
      <c r="B22" s="13" t="s">
        <v>33</v>
      </c>
      <c r="C22" s="21" t="s">
        <v>28</v>
      </c>
      <c r="D22" s="10">
        <v>20</v>
      </c>
      <c r="E22" s="9">
        <v>5211.8</v>
      </c>
      <c r="F22" s="5">
        <v>5060</v>
      </c>
      <c r="G22" s="18">
        <v>5313</v>
      </c>
      <c r="H22" s="18">
        <f t="shared" si="0"/>
        <v>5194.9333333333334</v>
      </c>
      <c r="I22" s="21">
        <f t="shared" si="1"/>
        <v>3</v>
      </c>
      <c r="J22" s="21">
        <f t="shared" si="2"/>
        <v>127.34054080823333</v>
      </c>
      <c r="K22" s="21">
        <f t="shared" si="3"/>
        <v>2.4512449465164772</v>
      </c>
      <c r="L22" s="21" t="str">
        <f t="shared" si="4"/>
        <v>ОДНОРОДНЫЕ</v>
      </c>
      <c r="M22" s="18">
        <f t="shared" si="5"/>
        <v>103898.66666666667</v>
      </c>
    </row>
    <row r="23" spans="1:13" ht="30" x14ac:dyDescent="0.25">
      <c r="A23" s="4">
        <v>4</v>
      </c>
      <c r="B23" s="13" t="s">
        <v>34</v>
      </c>
      <c r="C23" s="21" t="s">
        <v>40</v>
      </c>
      <c r="D23" s="10">
        <v>2</v>
      </c>
      <c r="E23" s="9">
        <v>7179.1</v>
      </c>
      <c r="F23" s="5">
        <v>6970</v>
      </c>
      <c r="G23" s="18">
        <v>7318.5</v>
      </c>
      <c r="H23" s="18">
        <f t="shared" si="0"/>
        <v>7155.8666666666659</v>
      </c>
      <c r="I23" s="21">
        <f t="shared" si="1"/>
        <v>3</v>
      </c>
      <c r="J23" s="21">
        <f t="shared" si="2"/>
        <v>175.40782004612379</v>
      </c>
      <c r="K23" s="21">
        <f t="shared" si="3"/>
        <v>2.4512449465164781</v>
      </c>
      <c r="L23" s="21" t="str">
        <f t="shared" si="4"/>
        <v>ОДНОРОДНЫЕ</v>
      </c>
      <c r="M23" s="18">
        <f t="shared" si="5"/>
        <v>14311.733333333332</v>
      </c>
    </row>
    <row r="24" spans="1:13" ht="30" x14ac:dyDescent="0.25">
      <c r="A24" s="4">
        <v>5</v>
      </c>
      <c r="B24" s="13" t="s">
        <v>35</v>
      </c>
      <c r="C24" s="21" t="s">
        <v>40</v>
      </c>
      <c r="D24" s="10">
        <v>2</v>
      </c>
      <c r="E24" s="9">
        <v>7179.1</v>
      </c>
      <c r="F24" s="5">
        <v>6970</v>
      </c>
      <c r="G24" s="18">
        <v>7318.5</v>
      </c>
      <c r="H24" s="18">
        <f t="shared" si="0"/>
        <v>7155.8666666666659</v>
      </c>
      <c r="I24" s="21">
        <f t="shared" si="1"/>
        <v>3</v>
      </c>
      <c r="J24" s="21">
        <f t="shared" si="2"/>
        <v>175.40782004612379</v>
      </c>
      <c r="K24" s="21">
        <f t="shared" si="3"/>
        <v>2.4512449465164781</v>
      </c>
      <c r="L24" s="21" t="str">
        <f t="shared" si="4"/>
        <v>ОДНОРОДНЫЕ</v>
      </c>
      <c r="M24" s="18">
        <f t="shared" si="5"/>
        <v>14311.733333333332</v>
      </c>
    </row>
    <row r="25" spans="1:13" ht="30" x14ac:dyDescent="0.25">
      <c r="A25" s="4">
        <v>6</v>
      </c>
      <c r="B25" s="13" t="s">
        <v>36</v>
      </c>
      <c r="C25" s="21" t="s">
        <v>40</v>
      </c>
      <c r="D25" s="10">
        <v>2</v>
      </c>
      <c r="E25" s="9">
        <v>7179.1</v>
      </c>
      <c r="F25" s="5">
        <v>6970</v>
      </c>
      <c r="G25" s="18">
        <v>7318.5</v>
      </c>
      <c r="H25" s="18">
        <f t="shared" si="0"/>
        <v>7155.8666666666659</v>
      </c>
      <c r="I25" s="21">
        <f t="shared" si="1"/>
        <v>3</v>
      </c>
      <c r="J25" s="21">
        <f t="shared" si="2"/>
        <v>175.40782004612379</v>
      </c>
      <c r="K25" s="21">
        <f t="shared" si="3"/>
        <v>2.4512449465164781</v>
      </c>
      <c r="L25" s="21" t="str">
        <f t="shared" si="4"/>
        <v>ОДНОРОДНЫЕ</v>
      </c>
      <c r="M25" s="18">
        <f t="shared" si="5"/>
        <v>14311.733333333332</v>
      </c>
    </row>
    <row r="26" spans="1:13" ht="45" x14ac:dyDescent="0.25">
      <c r="A26" s="4">
        <v>7</v>
      </c>
      <c r="B26" s="13" t="s">
        <v>37</v>
      </c>
      <c r="C26" s="21" t="s">
        <v>28</v>
      </c>
      <c r="D26" s="10">
        <v>125</v>
      </c>
      <c r="E26" s="9">
        <v>153.47</v>
      </c>
      <c r="F26" s="16">
        <v>149</v>
      </c>
      <c r="G26" s="18">
        <v>156.44999999999999</v>
      </c>
      <c r="H26" s="18">
        <f t="shared" si="0"/>
        <v>152.97333333333333</v>
      </c>
      <c r="I26" s="21">
        <f t="shared" si="1"/>
        <v>3</v>
      </c>
      <c r="J26" s="21">
        <f t="shared" si="2"/>
        <v>3.7497511028511337</v>
      </c>
      <c r="K26" s="21">
        <f t="shared" si="3"/>
        <v>2.4512449465164741</v>
      </c>
      <c r="L26" s="21" t="str">
        <f t="shared" si="4"/>
        <v>ОДНОРОДНЫЕ</v>
      </c>
      <c r="M26" s="18">
        <f t="shared" si="5"/>
        <v>19121.666666666668</v>
      </c>
    </row>
    <row r="27" spans="1:13" ht="75" x14ac:dyDescent="0.25">
      <c r="A27" s="4">
        <v>8</v>
      </c>
      <c r="B27" s="13" t="s">
        <v>38</v>
      </c>
      <c r="C27" s="21" t="s">
        <v>28</v>
      </c>
      <c r="D27" s="26">
        <v>125</v>
      </c>
      <c r="E27" s="9">
        <v>101.97</v>
      </c>
      <c r="F27" s="16">
        <v>99</v>
      </c>
      <c r="G27" s="18">
        <v>103.95</v>
      </c>
      <c r="H27" s="18">
        <f t="shared" si="0"/>
        <v>101.64</v>
      </c>
      <c r="I27" s="21">
        <f t="shared" si="1"/>
        <v>3</v>
      </c>
      <c r="J27" s="21">
        <f t="shared" si="2"/>
        <v>2.4914453636393485</v>
      </c>
      <c r="K27" s="21">
        <f t="shared" si="3"/>
        <v>2.4512449465164785</v>
      </c>
      <c r="L27" s="21" t="str">
        <f t="shared" si="4"/>
        <v>ОДНОРОДНЫЕ</v>
      </c>
      <c r="M27" s="18">
        <f t="shared" si="5"/>
        <v>12705</v>
      </c>
    </row>
    <row r="28" spans="1:13" ht="45" x14ac:dyDescent="0.25">
      <c r="A28" s="4">
        <v>9</v>
      </c>
      <c r="B28" s="13" t="s">
        <v>39</v>
      </c>
      <c r="C28" s="21" t="s">
        <v>28</v>
      </c>
      <c r="D28" s="10">
        <v>100</v>
      </c>
      <c r="E28" s="18">
        <v>401.7</v>
      </c>
      <c r="F28" s="16">
        <v>390</v>
      </c>
      <c r="G28" s="18">
        <v>409.5</v>
      </c>
      <c r="H28" s="18">
        <f t="shared" si="0"/>
        <v>400.40000000000003</v>
      </c>
      <c r="I28" s="21">
        <f t="shared" si="1"/>
        <v>3</v>
      </c>
      <c r="J28" s="21">
        <f t="shared" si="2"/>
        <v>9.8147847658519733</v>
      </c>
      <c r="K28" s="21">
        <f t="shared" si="3"/>
        <v>2.4512449465164767</v>
      </c>
      <c r="L28" s="21" t="str">
        <f t="shared" si="4"/>
        <v>ОДНОРОДНЫЕ</v>
      </c>
      <c r="M28" s="18">
        <f t="shared" si="5"/>
        <v>40040</v>
      </c>
    </row>
    <row r="29" spans="1:13" x14ac:dyDescent="0.25">
      <c r="A29" s="4"/>
      <c r="B29" s="12"/>
      <c r="C29" s="11"/>
      <c r="D29" s="6"/>
      <c r="E29" s="20">
        <f>SUMPRODUCT($D$20:$D$28,E20:E28)</f>
        <v>723595.59999999986</v>
      </c>
      <c r="F29" s="18">
        <f>SUMPRODUCT($D$20:$D$28,F20:F28)</f>
        <v>702520</v>
      </c>
      <c r="G29" s="18">
        <f>SUMPRODUCT($D$20:$D$28,G20:G28)</f>
        <v>737646</v>
      </c>
      <c r="H29" s="18"/>
      <c r="I29" s="21"/>
      <c r="J29" s="21"/>
      <c r="K29" s="21"/>
      <c r="L29" s="21"/>
      <c r="M29" s="3">
        <f>SUM(M20:M28)</f>
        <v>721253.86666666646</v>
      </c>
    </row>
    <row r="31" spans="1:13" x14ac:dyDescent="0.25">
      <c r="A31" s="34" t="s">
        <v>20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35" t="s">
        <v>19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5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5" s="8" customFormat="1" x14ac:dyDescent="0.25">
      <c r="A34" s="30" t="s">
        <v>41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"/>
      <c r="O34" s="7"/>
    </row>
    <row r="40" spans="1:15" x14ac:dyDescent="0.25">
      <c r="L40" s="23"/>
    </row>
  </sheetData>
  <mergeCells count="18">
    <mergeCell ref="A34:M34"/>
    <mergeCell ref="A33:M33"/>
    <mergeCell ref="J12:K12"/>
    <mergeCell ref="B14:L14"/>
    <mergeCell ref="A31:M31"/>
    <mergeCell ref="A32:M32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  <mergeCell ref="G3:M3"/>
    <mergeCell ref="B18:B19"/>
    <mergeCell ref="C18:D18"/>
  </mergeCells>
  <conditionalFormatting sqref="L20:L29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9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2023-04-07T03:55:02Z</dcterms:modified>
</cp:coreProperties>
</file>