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<sst xmlns="http://schemas.openxmlformats.org/spreadsheetml/2006/main" count="101" uniqueCount="59">
  <si>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</si>
  <si>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</si>
  <si>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</si>
  <si>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</si>
  <si>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</si>
  <si>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</si>
  <si>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</si>
  <si>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</si>
  <si>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</si>
  <si>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</si>
  <si>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</si>
  <si>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</si>
  <si>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</si>
  <si>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</si>
  <si>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</si>
  <si>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</si>
  <si>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</si>
  <si>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</si>
  <si>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</si>
  <si>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</si>
  <si>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</si>
  <si>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</si>
  <si>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</si>
  <si>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</si>
  <si>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</si>
  <si>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 xml:space="preserve">Эмпаглифлозин  таблетки п/о 25мг №30
</t>
  </si>
  <si>
    <t>шт.</t>
  </si>
  <si>
    <t>Висмута трикалия дицитрат  таблетки покрытые п/о 120 мг №112</t>
  </si>
  <si>
    <t>Метоклопрамид  р-р для в/в и в/м введения 5 мг/мл 2 мл - ампулы №10</t>
  </si>
  <si>
    <t>Инсулин растворимый [человеческий генно-инженерный] р-р для инъекций, 100 МЕ/мл,10 мл - флакон №1</t>
  </si>
  <si>
    <t>Инсулин деглудек р-р для п/к введения, 100 ЕД/мл, 3 мл - шприц-ручка  №5</t>
  </si>
  <si>
    <t>Инсулин аспарт двухфазный суспензия для п/к введения, 100 ЕД/мл, 3 мл - шприц-ручка №5</t>
  </si>
  <si>
    <t>Инозин+Меглюмин+Метионин+Никотинамид+Янтарная кислота раствор для инфузий, 400 мл №1</t>
  </si>
  <si>
    <t>на лекарственные препараты</t>
  </si>
  <si>
    <t xml:space="preserve">Уголь активированный  таблетки  250 мг № 10 </t>
  </si>
  <si>
    <t xml:space="preserve">Магния сульфат р-р для в/в введения  250 мг/мл, 10мл - ампулы №10
</t>
  </si>
  <si>
    <t>Дротаверин таблетки 40 мг №20</t>
  </si>
  <si>
    <t xml:space="preserve">Панкреатин   капсулы кишечнорастворимые 25 000 ЕД №20 
</t>
  </si>
  <si>
    <t>Бифидобактерии бифидум порошок для приема внутрь и местного применения 500млн. КОЕ/пакет 5 доз, 0,85г №10</t>
  </si>
  <si>
    <t>Ацетилсалициловая кислота таблетки 500 мг №10</t>
  </si>
  <si>
    <t>Вазелин мазь для наружного применения 30г, туба №1</t>
  </si>
  <si>
    <t>Интерферон альфа-2b суппозитории рект. 1млн. МЕ №10</t>
  </si>
  <si>
    <t xml:space="preserve">Осельтамивир капсулы  75 мг №10
</t>
  </si>
  <si>
    <t>Интерферон альфа-2b капли назальные 10 тыс. МЕ/мл, 10 мл №1</t>
  </si>
  <si>
    <t>КП вх.1183-03/23 от 15.03.2023</t>
  </si>
  <si>
    <t>КП вх.1184-03/23 от 15.03.2023</t>
  </si>
  <si>
    <t xml:space="preserve">Панкреатин  таблетки п/о  №1.
</t>
  </si>
  <si>
    <t>Тиоктовая кислота  концентрат для приготовления р-ра д/инф. 30мг/мл 10мл ампулы №10</t>
  </si>
  <si>
    <t>Цианокобаламин  р-р для инъекций 0,5мг/мл 1 мл- ампулы №10</t>
  </si>
  <si>
    <t>Лоперамид  таблетки (или капсулы) 2 мг №20</t>
  </si>
  <si>
    <t>Адеметионин  лиоф. для приготовления р-ра для в/в и в/м введения 400мг флаконы №5 + растворитель 5мл №5</t>
  </si>
  <si>
    <t xml:space="preserve">Адеметионин таблетки п/о 400 мг № 20 </t>
  </si>
  <si>
    <t>Глицирризиновая кислота+Фосфолипиды  лиоф. для приготовления раствора для в/вен. введения  2.5г  флаконы №5 + растворитель 10мл №5</t>
  </si>
  <si>
    <t>Тиоктовая кислота   концентрат для приготовления р-ра д/инф. 25мг/мл 12мл ампулы №5</t>
  </si>
  <si>
    <t xml:space="preserve">Линаглиптин  таблетки п/о 5 мг № 30 </t>
  </si>
  <si>
    <t>Калия и магния аспарагинат таблетки №56</t>
  </si>
  <si>
    <t>Метамизол  р-р для в/в и в/м введения 500 мг/мл, 2 мл- ампулы №10</t>
  </si>
  <si>
    <t>Натрия амидотризоат р-р для инъекций 76%, 20 мл – ампулы (или флаконы) №10</t>
  </si>
  <si>
    <t>КП вх.1245-03/23 от 21.03.2023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</si>
</sst>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43" fillId="0" borderId="0" xfId="0" applyNumberFormat="1" applyFont="1" applyFill="1" applyAlignment="1">
      <alignment horizontal="center" vertical="center" wrapText="1"/>
    </xf>
    <xf numFmtId="172" fontId="44" fillId="0" borderId="0" xfId="0" applyNumberFormat="1" applyFont="1" applyFill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indent="15"/>
    </xf>
    <xf numFmtId="0" fontId="45" fillId="0" borderId="0" xfId="0" applyFont="1" applyAlignment="1">
      <alignment horizontal="right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33" fillId="0" borderId="0" xfId="0" applyNumberFormat="1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2" fontId="0" fillId="33" borderId="10" xfId="0" applyNumberForma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ont="1" applyFill="1" applyAlignment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5" zoomScaleNormal="85" zoomScalePageLayoutView="70" workbookViewId="0" topLeftCell="A1">
      <selection activeCell="G33" sqref="G33"/>
    </sheetView>
  </sheetViews>
  <sheetFormatPr defaultColWidth="9.140625" defaultRowHeight="15"/>
  <cols>
    <col min="1" max="1" width="9.140625" style="2" customWidth="1"/>
    <col min="2" max="2" width="27.421875" style="2" customWidth="1"/>
    <col min="3" max="4" width="9.140625" style="2" customWidth="1"/>
    <col min="5" max="5" width="13.00390625" style="42" customWidth="1"/>
    <col min="6" max="6" width="12.8515625" style="3" customWidth="1"/>
    <col min="7" max="7" width="13.00390625" style="3" customWidth="1"/>
    <col min="8" max="8" width="12.140625" style="3" hidden="1" customWidth="1"/>
    <col min="9" max="9" width="11.57421875" style="3" hidden="1" customWidth="1"/>
    <col min="10" max="10" width="13.7109375" style="3" customWidth="1"/>
    <col min="11" max="11" width="9.421875" style="2" customWidth="1"/>
    <col min="12" max="12" width="12.57421875" style="2" customWidth="1"/>
    <col min="13" max="13" width="10.28125" style="2" customWidth="1"/>
    <col min="14" max="14" width="17.7109375" style="2" customWidth="1"/>
    <col min="15" max="15" width="13.28125" style="3" customWidth="1"/>
    <col min="16" max="16384" width="9.140625" style="1" customWidth="1"/>
  </cols>
  <sheetData>
    <row r="1" spans="1:14" ht="15">
      <c r="A1" s="17"/>
      <c r="B1" s="17"/>
      <c r="C1" s="17"/>
      <c r="D1" s="17"/>
      <c r="K1" s="17"/>
      <c r="L1" s="17"/>
      <c r="M1" s="17"/>
      <c r="N1" s="17"/>
    </row>
    <row r="2" spans="1:15" s="10" customFormat="1" ht="15">
      <c r="A2" s="8"/>
      <c r="B2" s="8"/>
      <c r="C2" s="8"/>
      <c r="D2" s="8"/>
      <c r="E2" s="43"/>
      <c r="F2" s="9"/>
      <c r="G2" s="9"/>
      <c r="H2" s="9"/>
      <c r="I2" s="9"/>
      <c r="J2" s="9"/>
      <c r="K2" s="8"/>
      <c r="L2" s="8"/>
      <c r="M2" s="8"/>
      <c r="N2" s="8"/>
      <c r="O2" s="11" t="s">
        <v>16</v>
      </c>
    </row>
    <row r="3" spans="1:15" s="10" customFormat="1" ht="15">
      <c r="A3" s="8"/>
      <c r="B3" s="8"/>
      <c r="C3" s="8"/>
      <c r="D3" s="8"/>
      <c r="E3" s="43"/>
      <c r="F3" s="9"/>
      <c r="G3" s="9"/>
      <c r="H3" s="9"/>
      <c r="I3" s="9"/>
      <c r="J3" s="9"/>
      <c r="K3" s="8"/>
      <c r="L3" s="8"/>
      <c r="M3" s="8"/>
      <c r="N3" s="8"/>
      <c r="O3" s="12" t="s">
        <v>21</v>
      </c>
    </row>
    <row r="4" spans="1:15" s="10" customFormat="1" ht="15">
      <c r="A4" s="8"/>
      <c r="B4" s="8"/>
      <c r="C4" s="8"/>
      <c r="D4" s="8"/>
      <c r="E4" s="43"/>
      <c r="F4" s="9"/>
      <c r="G4" s="9"/>
      <c r="H4" s="9"/>
      <c r="I4" s="9"/>
      <c r="J4" s="9"/>
      <c r="K4" s="8"/>
      <c r="L4" s="8"/>
      <c r="M4" s="8"/>
      <c r="N4" s="8"/>
      <c r="O4" s="12" t="s">
        <v>17</v>
      </c>
    </row>
    <row r="5" spans="1:15" s="10" customFormat="1" ht="15">
      <c r="A5" s="8"/>
      <c r="B5" s="8"/>
      <c r="C5" s="8"/>
      <c r="D5" s="8"/>
      <c r="E5" s="43"/>
      <c r="F5" s="9"/>
      <c r="G5" s="9"/>
      <c r="H5" s="9"/>
      <c r="I5" s="9"/>
      <c r="J5" s="9"/>
      <c r="K5" s="8"/>
      <c r="L5" s="8"/>
      <c r="M5" s="8"/>
      <c r="N5" s="8"/>
      <c r="O5" s="9"/>
    </row>
    <row r="6" spans="1:15" s="10" customFormat="1" ht="28.5" customHeight="1">
      <c r="A6" s="8"/>
      <c r="B6" s="8"/>
      <c r="C6" s="8"/>
      <c r="D6" s="8"/>
      <c r="E6" s="43"/>
      <c r="F6" s="9"/>
      <c r="G6" s="9"/>
      <c r="H6" s="9"/>
      <c r="I6" s="9"/>
      <c r="J6" s="9"/>
      <c r="K6" s="8"/>
      <c r="L6" s="47" t="s">
        <v>20</v>
      </c>
      <c r="M6" s="47"/>
      <c r="N6" s="8"/>
      <c r="O6" s="4" t="s">
        <v>18</v>
      </c>
    </row>
    <row r="7" ht="18.75">
      <c r="O7" s="5"/>
    </row>
    <row r="8" spans="2:15" ht="18.75">
      <c r="B8" s="48" t="s">
        <v>19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"/>
    </row>
    <row r="9" spans="4:10" ht="15">
      <c r="D9" s="56" t="s">
        <v>33</v>
      </c>
      <c r="E9" s="56"/>
      <c r="F9" s="56"/>
      <c r="G9" s="56"/>
      <c r="H9" s="56"/>
      <c r="I9" s="56"/>
      <c r="J9" s="56"/>
    </row>
    <row r="10" ht="15">
      <c r="G10" s="31"/>
    </row>
    <row r="11" spans="1:15" s="8" customFormat="1" ht="49.5" customHeight="1">
      <c r="A11" s="50" t="s">
        <v>14</v>
      </c>
      <c r="B11" s="51"/>
      <c r="C11" s="52">
        <f>SUMIF(O14:O47,"&gt;0")</f>
        <v>1120232.65</v>
      </c>
      <c r="D11" s="51"/>
      <c r="E11" s="44" t="s">
        <v>44</v>
      </c>
      <c r="F11" s="39" t="s">
        <v>45</v>
      </c>
      <c r="G11" s="13" t="s">
        <v>58</v>
      </c>
      <c r="H11" s="29"/>
      <c r="I11" s="29"/>
      <c r="J11" s="6"/>
      <c r="K11" s="7"/>
      <c r="L11" s="7"/>
      <c r="M11" s="7"/>
      <c r="N11" s="7"/>
      <c r="O11" s="6"/>
    </row>
    <row r="12" spans="1:15" s="8" customFormat="1" ht="30" customHeight="1">
      <c r="A12" s="53" t="s">
        <v>0</v>
      </c>
      <c r="B12" s="53" t="s">
        <v>1</v>
      </c>
      <c r="C12" s="53" t="s">
        <v>2</v>
      </c>
      <c r="D12" s="53"/>
      <c r="E12" s="45" t="s">
        <v>5</v>
      </c>
      <c r="F12" s="6" t="s">
        <v>7</v>
      </c>
      <c r="G12" s="14" t="s">
        <v>8</v>
      </c>
      <c r="H12" s="13" t="s">
        <v>22</v>
      </c>
      <c r="I12" s="13" t="s">
        <v>23</v>
      </c>
      <c r="J12" s="54" t="s">
        <v>15</v>
      </c>
      <c r="K12" s="53" t="s">
        <v>11</v>
      </c>
      <c r="L12" s="53" t="s">
        <v>12</v>
      </c>
      <c r="M12" s="53" t="s">
        <v>13</v>
      </c>
      <c r="N12" s="53" t="s">
        <v>9</v>
      </c>
      <c r="O12" s="49" t="s">
        <v>10</v>
      </c>
    </row>
    <row r="13" spans="1:15" s="8" customFormat="1" ht="30">
      <c r="A13" s="53"/>
      <c r="B13" s="53"/>
      <c r="C13" s="7" t="s">
        <v>3</v>
      </c>
      <c r="D13" s="7" t="s">
        <v>4</v>
      </c>
      <c r="E13" s="45" t="s">
        <v>6</v>
      </c>
      <c r="F13" s="6" t="s">
        <v>6</v>
      </c>
      <c r="G13" s="14" t="s">
        <v>6</v>
      </c>
      <c r="H13" s="14" t="s">
        <v>6</v>
      </c>
      <c r="I13" s="6" t="s">
        <v>6</v>
      </c>
      <c r="J13" s="55"/>
      <c r="K13" s="53"/>
      <c r="L13" s="53"/>
      <c r="M13" s="53"/>
      <c r="N13" s="53"/>
      <c r="O13" s="49"/>
    </row>
    <row r="14" spans="1:15" s="8" customFormat="1" ht="34.5" customHeight="1">
      <c r="A14" s="16">
        <v>1</v>
      </c>
      <c r="B14" s="30" t="s">
        <v>34</v>
      </c>
      <c r="C14" s="18" t="s">
        <v>24</v>
      </c>
      <c r="D14" s="18">
        <v>80</v>
      </c>
      <c r="E14" s="46">
        <v>8.18</v>
      </c>
      <c r="F14" s="13">
        <v>8.18</v>
      </c>
      <c r="G14" s="13">
        <v>9.07</v>
      </c>
      <c r="H14" s="13"/>
      <c r="I14" s="13"/>
      <c r="J14" s="15">
        <f>AVERAGE(E14:I14)</f>
        <v>8.476666666666667</v>
      </c>
      <c r="K14" s="16">
        <f aca="true" t="shared" si="0" ref="K14:K20">COUNT(E14:I14)</f>
        <v>3</v>
      </c>
      <c r="L14" s="16">
        <f aca="true" t="shared" si="1" ref="L14:L20">STDEV(E14:I14)</f>
        <v>0.5138417395787672</v>
      </c>
      <c r="M14" s="16">
        <f aca="true" t="shared" si="2" ref="M14:M25">L14/J14*100</f>
        <v>6.06183727383524</v>
      </c>
      <c r="N14" s="16" t="str">
        <f aca="true" t="shared" si="3" ref="N14:N25">IF(M14&lt;33,"ОДНОРОДНЫЕ","НЕОДНОРОДНЫЕ")</f>
        <v>ОДНОРОДНЫЕ</v>
      </c>
      <c r="O14" s="15">
        <f>D14*J14</f>
        <v>678.1333333333333</v>
      </c>
    </row>
    <row r="15" spans="1:15" s="8" customFormat="1" ht="82.5" customHeight="1">
      <c r="A15" s="16">
        <v>2</v>
      </c>
      <c r="B15" s="30" t="s">
        <v>47</v>
      </c>
      <c r="C15" s="18" t="s">
        <v>24</v>
      </c>
      <c r="D15" s="18">
        <v>300</v>
      </c>
      <c r="E15" s="46">
        <v>883.01</v>
      </c>
      <c r="F15" s="13">
        <v>883.45</v>
      </c>
      <c r="G15" s="13">
        <v>890</v>
      </c>
      <c r="H15" s="13"/>
      <c r="I15" s="13"/>
      <c r="J15" s="35">
        <f aca="true" t="shared" si="4" ref="J15:J53">AVERAGE(E15:I15)</f>
        <v>885.4866666666667</v>
      </c>
      <c r="K15" s="16">
        <f t="shared" si="0"/>
        <v>3</v>
      </c>
      <c r="L15" s="16">
        <f t="shared" si="1"/>
        <v>3.9148478046193906</v>
      </c>
      <c r="M15" s="22">
        <f t="shared" si="2"/>
        <v>0.44211256385784736</v>
      </c>
      <c r="N15" s="22" t="str">
        <f t="shared" si="3"/>
        <v>ОДНОРОДНЫЕ</v>
      </c>
      <c r="O15" s="40">
        <f aca="true" t="shared" si="5" ref="O15:O47">D15*J15</f>
        <v>265646</v>
      </c>
    </row>
    <row r="16" spans="1:15" s="8" customFormat="1" ht="45" customHeight="1">
      <c r="A16" s="20">
        <v>3</v>
      </c>
      <c r="B16" s="36" t="s">
        <v>27</v>
      </c>
      <c r="C16" s="18" t="s">
        <v>24</v>
      </c>
      <c r="D16" s="18">
        <v>30</v>
      </c>
      <c r="E16" s="46">
        <v>865.92</v>
      </c>
      <c r="F16" s="13">
        <v>866.35</v>
      </c>
      <c r="G16" s="13">
        <v>652.58</v>
      </c>
      <c r="H16" s="13"/>
      <c r="I16" s="13"/>
      <c r="J16" s="35">
        <f t="shared" si="4"/>
        <v>794.9499999999999</v>
      </c>
      <c r="K16" s="20">
        <f t="shared" si="0"/>
        <v>3</v>
      </c>
      <c r="L16" s="20">
        <f t="shared" si="1"/>
        <v>123.29622419198395</v>
      </c>
      <c r="M16" s="22">
        <f t="shared" si="2"/>
        <v>15.509934485437318</v>
      </c>
      <c r="N16" s="22" t="str">
        <f t="shared" si="3"/>
        <v>ОДНОРОДНЫЕ</v>
      </c>
      <c r="O16" s="40">
        <f t="shared" si="5"/>
        <v>23848.499999999996</v>
      </c>
    </row>
    <row r="17" spans="1:15" s="8" customFormat="1" ht="48" customHeight="1">
      <c r="A17" s="20">
        <v>4</v>
      </c>
      <c r="B17" s="37" t="s">
        <v>35</v>
      </c>
      <c r="C17" s="18" t="s">
        <v>24</v>
      </c>
      <c r="D17" s="18">
        <v>50</v>
      </c>
      <c r="E17" s="46">
        <v>77.96</v>
      </c>
      <c r="F17" s="13">
        <v>78.7</v>
      </c>
      <c r="G17" s="13">
        <v>78</v>
      </c>
      <c r="H17" s="13"/>
      <c r="I17" s="13"/>
      <c r="J17" s="35">
        <f t="shared" si="4"/>
        <v>78.22</v>
      </c>
      <c r="K17" s="20">
        <f t="shared" si="0"/>
        <v>3</v>
      </c>
      <c r="L17" s="20">
        <f t="shared" si="1"/>
        <v>0.41617304093369983</v>
      </c>
      <c r="M17" s="22">
        <f t="shared" si="2"/>
        <v>0.5320545141059829</v>
      </c>
      <c r="N17" s="22" t="str">
        <f t="shared" si="3"/>
        <v>ОДНОРОДНЫЕ</v>
      </c>
      <c r="O17" s="40">
        <f t="shared" si="5"/>
        <v>3911</v>
      </c>
    </row>
    <row r="18" spans="1:15" s="8" customFormat="1" ht="50.25" customHeight="1">
      <c r="A18" s="20">
        <v>5</v>
      </c>
      <c r="B18" s="32" t="s">
        <v>48</v>
      </c>
      <c r="C18" s="18" t="s">
        <v>24</v>
      </c>
      <c r="D18" s="18">
        <v>450</v>
      </c>
      <c r="E18" s="46">
        <v>41.16</v>
      </c>
      <c r="F18" s="13">
        <v>43</v>
      </c>
      <c r="G18" s="13">
        <v>41.15</v>
      </c>
      <c r="H18" s="13"/>
      <c r="I18" s="13"/>
      <c r="J18" s="35">
        <f t="shared" si="4"/>
        <v>41.77</v>
      </c>
      <c r="K18" s="20">
        <f t="shared" si="0"/>
        <v>3</v>
      </c>
      <c r="L18" s="20">
        <f t="shared" si="1"/>
        <v>1.0652229813517933</v>
      </c>
      <c r="M18" s="22">
        <f t="shared" si="2"/>
        <v>2.5502106328747742</v>
      </c>
      <c r="N18" s="22" t="str">
        <f t="shared" si="3"/>
        <v>ОДНОРОДНЫЕ</v>
      </c>
      <c r="O18" s="40">
        <f t="shared" si="5"/>
        <v>18796.5</v>
      </c>
    </row>
    <row r="19" spans="1:15" s="8" customFormat="1" ht="55.5" customHeight="1">
      <c r="A19" s="21">
        <v>6</v>
      </c>
      <c r="B19" s="30" t="s">
        <v>28</v>
      </c>
      <c r="C19" s="18" t="s">
        <v>24</v>
      </c>
      <c r="D19" s="18">
        <v>150</v>
      </c>
      <c r="E19" s="46">
        <v>87.23</v>
      </c>
      <c r="F19" s="13">
        <v>88</v>
      </c>
      <c r="G19" s="13">
        <v>60.13</v>
      </c>
      <c r="H19" s="13"/>
      <c r="I19" s="13"/>
      <c r="J19" s="35">
        <f t="shared" si="4"/>
        <v>78.45333333333333</v>
      </c>
      <c r="K19" s="21">
        <f t="shared" si="0"/>
        <v>3</v>
      </c>
      <c r="L19" s="21">
        <f t="shared" si="1"/>
        <v>15.873141886007737</v>
      </c>
      <c r="M19" s="22">
        <f t="shared" si="2"/>
        <v>20.232590779241676</v>
      </c>
      <c r="N19" s="22" t="str">
        <f t="shared" si="3"/>
        <v>ОДНОРОДНЫЕ</v>
      </c>
      <c r="O19" s="40">
        <f t="shared" si="5"/>
        <v>11768</v>
      </c>
    </row>
    <row r="20" spans="1:15" s="8" customFormat="1" ht="38.25" customHeight="1">
      <c r="A20" s="21">
        <v>7</v>
      </c>
      <c r="B20" s="30" t="s">
        <v>49</v>
      </c>
      <c r="C20" s="18" t="s">
        <v>24</v>
      </c>
      <c r="D20" s="18">
        <v>120</v>
      </c>
      <c r="E20" s="46">
        <v>27.67</v>
      </c>
      <c r="F20" s="13">
        <v>28</v>
      </c>
      <c r="G20" s="13">
        <v>27.67</v>
      </c>
      <c r="H20" s="13"/>
      <c r="I20" s="13"/>
      <c r="J20" s="35">
        <f t="shared" si="4"/>
        <v>27.78</v>
      </c>
      <c r="K20" s="7">
        <f t="shared" si="0"/>
        <v>3</v>
      </c>
      <c r="L20" s="7">
        <f t="shared" si="1"/>
        <v>0.1905255888325755</v>
      </c>
      <c r="M20" s="22">
        <f t="shared" si="2"/>
        <v>0.6858372528170464</v>
      </c>
      <c r="N20" s="22" t="str">
        <f t="shared" si="3"/>
        <v>ОДНОРОДНЫЕ</v>
      </c>
      <c r="O20" s="40">
        <f t="shared" si="5"/>
        <v>3333.6000000000004</v>
      </c>
    </row>
    <row r="21" spans="1:15" s="8" customFormat="1" ht="80.25" customHeight="1">
      <c r="A21" s="22">
        <v>8</v>
      </c>
      <c r="B21" s="30" t="s">
        <v>50</v>
      </c>
      <c r="C21" s="18" t="s">
        <v>24</v>
      </c>
      <c r="D21" s="18">
        <v>140</v>
      </c>
      <c r="E21" s="46">
        <v>1838.05</v>
      </c>
      <c r="F21" s="13">
        <v>1838.97</v>
      </c>
      <c r="G21" s="13">
        <v>1900</v>
      </c>
      <c r="H21" s="13"/>
      <c r="I21" s="13"/>
      <c r="J21" s="35">
        <f t="shared" si="4"/>
        <v>1859.006666666667</v>
      </c>
      <c r="K21" s="22">
        <f aca="true" t="shared" si="6" ref="K21:K30">COUNT(E21:I21)</f>
        <v>3</v>
      </c>
      <c r="L21" s="22">
        <f aca="true" t="shared" si="7" ref="L21:L30">STDEV(E21:I21)</f>
        <v>35.504248102633206</v>
      </c>
      <c r="M21" s="22">
        <f t="shared" si="2"/>
        <v>1.909850499153663</v>
      </c>
      <c r="N21" s="22" t="str">
        <f t="shared" si="3"/>
        <v>ОДНОРОДНЫЕ</v>
      </c>
      <c r="O21" s="40">
        <f t="shared" si="5"/>
        <v>260260.93333333338</v>
      </c>
    </row>
    <row r="22" spans="1:15" s="8" customFormat="1" ht="48" customHeight="1">
      <c r="A22" s="22">
        <v>9</v>
      </c>
      <c r="B22" s="18" t="s">
        <v>51</v>
      </c>
      <c r="C22" s="18" t="s">
        <v>24</v>
      </c>
      <c r="D22" s="18">
        <v>120</v>
      </c>
      <c r="E22" s="30">
        <v>1833.7</v>
      </c>
      <c r="F22" s="30">
        <v>1834.62</v>
      </c>
      <c r="G22" s="13">
        <v>1850</v>
      </c>
      <c r="H22" s="13"/>
      <c r="I22" s="13"/>
      <c r="J22" s="35">
        <f t="shared" si="4"/>
        <v>1839.4399999999998</v>
      </c>
      <c r="K22" s="22">
        <f t="shared" si="6"/>
        <v>3</v>
      </c>
      <c r="L22" s="22">
        <f t="shared" si="7"/>
        <v>9.156789830502841</v>
      </c>
      <c r="M22" s="22">
        <f t="shared" si="2"/>
        <v>0.497803126522357</v>
      </c>
      <c r="N22" s="22" t="str">
        <f t="shared" si="3"/>
        <v>ОДНОРОДНЫЕ</v>
      </c>
      <c r="O22" s="40">
        <f t="shared" si="5"/>
        <v>220732.8</v>
      </c>
    </row>
    <row r="23" spans="1:15" s="8" customFormat="1" ht="102" customHeight="1">
      <c r="A23" s="23">
        <v>10</v>
      </c>
      <c r="B23" s="30" t="s">
        <v>52</v>
      </c>
      <c r="C23" s="26" t="s">
        <v>24</v>
      </c>
      <c r="D23" s="18">
        <v>50</v>
      </c>
      <c r="E23" s="46">
        <v>1817.7</v>
      </c>
      <c r="F23" s="13">
        <v>1818.61</v>
      </c>
      <c r="G23" s="13">
        <v>1815</v>
      </c>
      <c r="H23" s="13"/>
      <c r="I23" s="13"/>
      <c r="J23" s="35">
        <f t="shared" si="4"/>
        <v>1817.1033333333332</v>
      </c>
      <c r="K23" s="22">
        <f t="shared" si="6"/>
        <v>3</v>
      </c>
      <c r="L23" s="22">
        <f t="shared" si="7"/>
        <v>1.8775072125915282</v>
      </c>
      <c r="M23" s="22">
        <f t="shared" si="2"/>
        <v>0.10332418515502852</v>
      </c>
      <c r="N23" s="22" t="str">
        <f t="shared" si="3"/>
        <v>ОДНОРОДНЫЕ</v>
      </c>
      <c r="O23" s="40">
        <f t="shared" si="5"/>
        <v>90855.16666666666</v>
      </c>
    </row>
    <row r="24" spans="1:15" s="8" customFormat="1" ht="39" customHeight="1">
      <c r="A24" s="23">
        <v>11</v>
      </c>
      <c r="B24" s="36" t="s">
        <v>54</v>
      </c>
      <c r="C24" s="26" t="s">
        <v>24</v>
      </c>
      <c r="D24" s="18">
        <v>10</v>
      </c>
      <c r="E24" s="46">
        <v>1812.52</v>
      </c>
      <c r="F24" s="13">
        <v>1813.43</v>
      </c>
      <c r="G24" s="13">
        <v>1800</v>
      </c>
      <c r="H24" s="13"/>
      <c r="I24" s="13"/>
      <c r="J24" s="35">
        <f t="shared" si="4"/>
        <v>1808.6499999999999</v>
      </c>
      <c r="K24" s="22">
        <f t="shared" si="6"/>
        <v>3</v>
      </c>
      <c r="L24" s="22">
        <f t="shared" si="7"/>
        <v>7.50492504959245</v>
      </c>
      <c r="M24" s="22">
        <f t="shared" si="2"/>
        <v>0.4149462333559534</v>
      </c>
      <c r="N24" s="22" t="str">
        <f t="shared" si="3"/>
        <v>ОДНОРОДНЫЕ</v>
      </c>
      <c r="O24" s="40">
        <f t="shared" si="5"/>
        <v>18086.5</v>
      </c>
    </row>
    <row r="25" spans="1:15" s="8" customFormat="1" ht="68.25" customHeight="1">
      <c r="A25" s="22">
        <v>12</v>
      </c>
      <c r="B25" s="30" t="s">
        <v>53</v>
      </c>
      <c r="C25" s="18" t="s">
        <v>24</v>
      </c>
      <c r="D25" s="18">
        <v>36</v>
      </c>
      <c r="E25" s="46">
        <v>476.25</v>
      </c>
      <c r="F25" s="13">
        <v>476.49</v>
      </c>
      <c r="G25" s="13">
        <v>476</v>
      </c>
      <c r="H25" s="13"/>
      <c r="I25" s="13"/>
      <c r="J25" s="35">
        <f t="shared" si="4"/>
        <v>476.24666666666667</v>
      </c>
      <c r="K25" s="22">
        <f t="shared" si="6"/>
        <v>3</v>
      </c>
      <c r="L25" s="22">
        <f t="shared" si="7"/>
        <v>0.24501700621249853</v>
      </c>
      <c r="M25" s="22">
        <f t="shared" si="2"/>
        <v>0.05144750049956574</v>
      </c>
      <c r="N25" s="22" t="str">
        <f t="shared" si="3"/>
        <v>ОДНОРОДНЫЕ</v>
      </c>
      <c r="O25" s="40">
        <f t="shared" si="5"/>
        <v>17144.88</v>
      </c>
    </row>
    <row r="26" spans="1:15" s="10" customFormat="1" ht="35.25" customHeight="1">
      <c r="A26" s="25">
        <v>13</v>
      </c>
      <c r="B26" s="36" t="s">
        <v>25</v>
      </c>
      <c r="C26" s="18" t="s">
        <v>24</v>
      </c>
      <c r="D26" s="18">
        <v>10</v>
      </c>
      <c r="E26" s="30">
        <v>2956.72</v>
      </c>
      <c r="F26" s="30">
        <v>2958.2</v>
      </c>
      <c r="G26" s="13">
        <v>2955</v>
      </c>
      <c r="H26" s="13"/>
      <c r="I26" s="13"/>
      <c r="J26" s="35">
        <f t="shared" si="4"/>
        <v>2956.64</v>
      </c>
      <c r="K26" s="25">
        <f t="shared" si="6"/>
        <v>3</v>
      </c>
      <c r="L26" s="25">
        <f t="shared" si="7"/>
        <v>1.6014992975333147</v>
      </c>
      <c r="M26" s="25">
        <f aca="true" t="shared" si="8" ref="M26:M34">L26/J26*100</f>
        <v>0.05416619194536077</v>
      </c>
      <c r="N26" s="25" t="str">
        <f aca="true" t="shared" si="9" ref="N26:N53">IF(M26&lt;33,"ОДНОРОДНЫЕ","НЕОДНОРОДНЫЕ")</f>
        <v>ОДНОРОДНЫЕ</v>
      </c>
      <c r="O26" s="40">
        <f t="shared" si="5"/>
        <v>29566.399999999998</v>
      </c>
    </row>
    <row r="27" spans="1:15" s="10" customFormat="1" ht="62.25" customHeight="1">
      <c r="A27" s="25">
        <v>14</v>
      </c>
      <c r="B27" s="30" t="s">
        <v>31</v>
      </c>
      <c r="C27" s="18" t="s">
        <v>24</v>
      </c>
      <c r="D27" s="18">
        <v>4</v>
      </c>
      <c r="E27" s="46">
        <v>2065.87</v>
      </c>
      <c r="F27" s="13">
        <v>2066.9</v>
      </c>
      <c r="G27" s="13">
        <v>2070</v>
      </c>
      <c r="H27" s="13"/>
      <c r="I27" s="13"/>
      <c r="J27" s="35">
        <f t="shared" si="4"/>
        <v>2067.59</v>
      </c>
      <c r="K27" s="25">
        <f t="shared" si="6"/>
        <v>3</v>
      </c>
      <c r="L27" s="25">
        <f t="shared" si="7"/>
        <v>2.149720912118623</v>
      </c>
      <c r="M27" s="25">
        <f t="shared" si="8"/>
        <v>0.10397230167096103</v>
      </c>
      <c r="N27" s="25" t="str">
        <f t="shared" si="9"/>
        <v>ОДНОРОДНЫЕ</v>
      </c>
      <c r="O27" s="40">
        <f t="shared" si="5"/>
        <v>8270.36</v>
      </c>
    </row>
    <row r="28" spans="1:15" s="10" customFormat="1" ht="79.5" customHeight="1">
      <c r="A28" s="25">
        <v>15</v>
      </c>
      <c r="B28" s="30" t="s">
        <v>29</v>
      </c>
      <c r="C28" s="18" t="s">
        <v>24</v>
      </c>
      <c r="D28" s="18">
        <v>5</v>
      </c>
      <c r="E28" s="46">
        <v>446.6</v>
      </c>
      <c r="F28" s="13">
        <v>446.82</v>
      </c>
      <c r="G28" s="13">
        <v>447</v>
      </c>
      <c r="H28" s="13"/>
      <c r="I28" s="13"/>
      <c r="J28" s="35">
        <f t="shared" si="4"/>
        <v>446.8066666666667</v>
      </c>
      <c r="K28" s="25">
        <f t="shared" si="6"/>
        <v>3</v>
      </c>
      <c r="L28" s="25">
        <f t="shared" si="7"/>
        <v>0.2003330560175443</v>
      </c>
      <c r="M28" s="25">
        <f t="shared" si="8"/>
        <v>0.04483663091065732</v>
      </c>
      <c r="N28" s="25" t="str">
        <f t="shared" si="9"/>
        <v>ОДНОРОДНЫЕ</v>
      </c>
      <c r="O28" s="40">
        <f t="shared" si="5"/>
        <v>2234.0333333333333</v>
      </c>
    </row>
    <row r="29" spans="1:15" s="19" customFormat="1" ht="58.5" customHeight="1">
      <c r="A29" s="25">
        <v>16</v>
      </c>
      <c r="B29" s="30" t="s">
        <v>30</v>
      </c>
      <c r="C29" s="18" t="s">
        <v>24</v>
      </c>
      <c r="D29" s="18">
        <v>1</v>
      </c>
      <c r="E29" s="46">
        <v>4676.7</v>
      </c>
      <c r="F29" s="13">
        <v>4679.04</v>
      </c>
      <c r="G29" s="13">
        <v>4676.7</v>
      </c>
      <c r="H29" s="13"/>
      <c r="I29" s="13"/>
      <c r="J29" s="35">
        <f t="shared" si="4"/>
        <v>4677.48</v>
      </c>
      <c r="K29" s="25">
        <f t="shared" si="6"/>
        <v>3</v>
      </c>
      <c r="L29" s="25">
        <f t="shared" si="7"/>
        <v>1.3509996299038083</v>
      </c>
      <c r="M29" s="25">
        <f t="shared" si="8"/>
        <v>0.028883065879572085</v>
      </c>
      <c r="N29" s="25" t="str">
        <f t="shared" si="9"/>
        <v>ОДНОРОДНЫЕ</v>
      </c>
      <c r="O29" s="40">
        <f t="shared" si="5"/>
        <v>4677.48</v>
      </c>
    </row>
    <row r="30" spans="1:15" ht="64.5" customHeight="1">
      <c r="A30" s="25">
        <v>17</v>
      </c>
      <c r="B30" s="30" t="s">
        <v>32</v>
      </c>
      <c r="C30" s="18" t="s">
        <v>26</v>
      </c>
      <c r="D30" s="18">
        <v>20</v>
      </c>
      <c r="E30" s="46">
        <v>425.04</v>
      </c>
      <c r="F30" s="13">
        <v>425.25</v>
      </c>
      <c r="G30" s="13">
        <v>425.04</v>
      </c>
      <c r="H30" s="13"/>
      <c r="I30" s="13"/>
      <c r="J30" s="35">
        <f t="shared" si="4"/>
        <v>425.10999999999996</v>
      </c>
      <c r="K30" s="25">
        <f t="shared" si="6"/>
        <v>3</v>
      </c>
      <c r="L30" s="25">
        <f t="shared" si="7"/>
        <v>0.1212435565298096</v>
      </c>
      <c r="M30" s="25">
        <f t="shared" si="8"/>
        <v>0.028520513874011343</v>
      </c>
      <c r="N30" s="25" t="str">
        <f t="shared" si="9"/>
        <v>ОДНОРОДНЫЕ</v>
      </c>
      <c r="O30" s="40">
        <f t="shared" si="5"/>
        <v>8502.199999999999</v>
      </c>
    </row>
    <row r="31" spans="1:15" ht="40.5" customHeight="1">
      <c r="A31" s="24">
        <v>18</v>
      </c>
      <c r="B31" s="33" t="s">
        <v>36</v>
      </c>
      <c r="C31" s="26" t="s">
        <v>24</v>
      </c>
      <c r="D31" s="18">
        <v>18</v>
      </c>
      <c r="E31" s="30">
        <v>32.21</v>
      </c>
      <c r="F31" s="13">
        <v>33</v>
      </c>
      <c r="G31" s="13">
        <v>32.2</v>
      </c>
      <c r="H31" s="13"/>
      <c r="I31" s="13"/>
      <c r="J31" s="35">
        <f t="shared" si="4"/>
        <v>32.470000000000006</v>
      </c>
      <c r="K31" s="25">
        <f>COUNT(E31:I31)</f>
        <v>3</v>
      </c>
      <c r="L31" s="25">
        <f>STDEV(E31:I31)</f>
        <v>0.45902069670113893</v>
      </c>
      <c r="M31" s="25">
        <f t="shared" si="8"/>
        <v>1.4136763064402182</v>
      </c>
      <c r="N31" s="25" t="str">
        <f t="shared" si="9"/>
        <v>ОДНОРОДНЫЕ</v>
      </c>
      <c r="O31" s="40">
        <f t="shared" si="5"/>
        <v>584.4600000000002</v>
      </c>
    </row>
    <row r="32" spans="1:15" ht="48" customHeight="1">
      <c r="A32" s="25">
        <v>19</v>
      </c>
      <c r="B32" s="30" t="s">
        <v>37</v>
      </c>
      <c r="C32" s="18" t="s">
        <v>24</v>
      </c>
      <c r="D32" s="18">
        <v>4</v>
      </c>
      <c r="E32" s="46">
        <v>333.57</v>
      </c>
      <c r="F32" s="13">
        <v>333.74</v>
      </c>
      <c r="G32" s="13">
        <v>340</v>
      </c>
      <c r="H32" s="13"/>
      <c r="I32" s="13"/>
      <c r="J32" s="35">
        <f t="shared" si="4"/>
        <v>335.77</v>
      </c>
      <c r="K32" s="25">
        <f>COUNT(E32:I32)</f>
        <v>3</v>
      </c>
      <c r="L32" s="25">
        <f>STDEV(E32:I32)</f>
        <v>3.6642734614108696</v>
      </c>
      <c r="M32" s="25">
        <f t="shared" si="8"/>
        <v>1.0913046017842183</v>
      </c>
      <c r="N32" s="25" t="str">
        <f t="shared" si="9"/>
        <v>ОДНОРОДНЫЕ</v>
      </c>
      <c r="O32" s="40">
        <f t="shared" si="5"/>
        <v>1343.08</v>
      </c>
    </row>
    <row r="33" spans="1:15" ht="36" customHeight="1">
      <c r="A33" s="25">
        <v>20</v>
      </c>
      <c r="B33" s="38" t="s">
        <v>46</v>
      </c>
      <c r="C33" s="18" t="s">
        <v>26</v>
      </c>
      <c r="D33" s="18">
        <v>8400</v>
      </c>
      <c r="E33" s="46">
        <v>4.45</v>
      </c>
      <c r="F33" s="13">
        <v>4.5</v>
      </c>
      <c r="G33" s="13">
        <v>4</v>
      </c>
      <c r="H33" s="13"/>
      <c r="I33" s="13"/>
      <c r="J33" s="35">
        <f t="shared" si="4"/>
        <v>4.316666666666666</v>
      </c>
      <c r="K33" s="25">
        <f>COUNT(E33:I33)</f>
        <v>3</v>
      </c>
      <c r="L33" s="25">
        <f>STDEV(E33:I33)</f>
        <v>0.2753785273643052</v>
      </c>
      <c r="M33" s="25">
        <f t="shared" si="8"/>
        <v>6.3794253443468385</v>
      </c>
      <c r="N33" s="25" t="str">
        <f t="shared" si="9"/>
        <v>ОДНОРОДНЫЕ</v>
      </c>
      <c r="O33" s="40">
        <f t="shared" si="5"/>
        <v>36260</v>
      </c>
    </row>
    <row r="34" spans="1:15" ht="85.5" customHeight="1">
      <c r="A34" s="25">
        <v>21</v>
      </c>
      <c r="B34" s="30" t="s">
        <v>38</v>
      </c>
      <c r="C34" s="18" t="s">
        <v>24</v>
      </c>
      <c r="D34" s="18">
        <v>4</v>
      </c>
      <c r="E34" s="46">
        <v>106.86</v>
      </c>
      <c r="F34" s="13">
        <v>106.91</v>
      </c>
      <c r="G34" s="13">
        <v>106.87</v>
      </c>
      <c r="H34" s="13"/>
      <c r="I34" s="13"/>
      <c r="J34" s="35">
        <f t="shared" si="4"/>
        <v>106.88</v>
      </c>
      <c r="K34" s="25">
        <f>COUNT(E34:I34)</f>
        <v>3</v>
      </c>
      <c r="L34" s="25">
        <f>STDEV(E34:I34)</f>
        <v>0.02645751311064333</v>
      </c>
      <c r="M34" s="25">
        <f t="shared" si="8"/>
        <v>0.024754409721784554</v>
      </c>
      <c r="N34" s="25" t="str">
        <f t="shared" si="9"/>
        <v>ОДНОРОДНЫЕ</v>
      </c>
      <c r="O34" s="40">
        <f t="shared" si="5"/>
        <v>427.52</v>
      </c>
    </row>
    <row r="35" spans="1:15" ht="36.75" customHeight="1">
      <c r="A35" s="25">
        <v>22</v>
      </c>
      <c r="B35" s="30" t="s">
        <v>55</v>
      </c>
      <c r="C35" s="18" t="s">
        <v>24</v>
      </c>
      <c r="D35" s="18">
        <v>8</v>
      </c>
      <c r="E35" s="46">
        <v>130.97</v>
      </c>
      <c r="F35" s="13">
        <v>131.04</v>
      </c>
      <c r="G35" s="13">
        <v>133.73</v>
      </c>
      <c r="H35" s="13"/>
      <c r="I35" s="13"/>
      <c r="J35" s="35">
        <f t="shared" si="4"/>
        <v>131.91333333333333</v>
      </c>
      <c r="K35" s="25">
        <f aca="true" t="shared" si="10" ref="K35:K53">COUNT(E35:I35)</f>
        <v>3</v>
      </c>
      <c r="L35" s="41">
        <f aca="true" t="shared" si="11" ref="L35:L53">STDEV(E35:I35)</f>
        <v>1.5736687495573276</v>
      </c>
      <c r="M35" s="25">
        <f aca="true" t="shared" si="12" ref="M35:M53">L35/J35*100</f>
        <v>1.1929565494193115</v>
      </c>
      <c r="N35" s="41" t="str">
        <f t="shared" si="9"/>
        <v>ОДНОРОДНЫЕ</v>
      </c>
      <c r="O35" s="40">
        <f t="shared" si="5"/>
        <v>1055.3066666666666</v>
      </c>
    </row>
    <row r="36" spans="1:15" ht="51.75" customHeight="1">
      <c r="A36" s="25">
        <v>23</v>
      </c>
      <c r="B36" s="30" t="s">
        <v>56</v>
      </c>
      <c r="C36" s="18" t="s">
        <v>24</v>
      </c>
      <c r="D36" s="18">
        <v>110</v>
      </c>
      <c r="E36" s="46">
        <v>98.76</v>
      </c>
      <c r="F36" s="13">
        <v>98.81</v>
      </c>
      <c r="G36" s="13">
        <v>103.84</v>
      </c>
      <c r="H36" s="13"/>
      <c r="I36" s="13"/>
      <c r="J36" s="35">
        <f t="shared" si="4"/>
        <v>100.46999999999998</v>
      </c>
      <c r="K36" s="25">
        <f t="shared" si="10"/>
        <v>3</v>
      </c>
      <c r="L36" s="41">
        <f t="shared" si="11"/>
        <v>2.9186126841360776</v>
      </c>
      <c r="M36" s="25">
        <f t="shared" si="12"/>
        <v>2.904959375073234</v>
      </c>
      <c r="N36" s="41" t="str">
        <f t="shared" si="9"/>
        <v>ОДНОРОДНЫЕ</v>
      </c>
      <c r="O36" s="40">
        <f t="shared" si="5"/>
        <v>11051.699999999999</v>
      </c>
    </row>
    <row r="37" spans="1:15" ht="45" customHeight="1">
      <c r="A37" s="25">
        <v>24</v>
      </c>
      <c r="B37" s="30" t="s">
        <v>39</v>
      </c>
      <c r="C37" s="18" t="s">
        <v>24</v>
      </c>
      <c r="D37" s="18">
        <v>30</v>
      </c>
      <c r="E37" s="30">
        <v>11.04</v>
      </c>
      <c r="F37" s="13">
        <v>12</v>
      </c>
      <c r="G37" s="13">
        <v>8.09</v>
      </c>
      <c r="H37" s="13"/>
      <c r="I37" s="13"/>
      <c r="J37" s="35">
        <f t="shared" si="4"/>
        <v>10.376666666666667</v>
      </c>
      <c r="K37" s="25">
        <f t="shared" si="10"/>
        <v>3</v>
      </c>
      <c r="L37" s="41">
        <f t="shared" si="11"/>
        <v>2.0376538796697905</v>
      </c>
      <c r="M37" s="25">
        <f t="shared" si="12"/>
        <v>19.636882875070256</v>
      </c>
      <c r="N37" s="41" t="str">
        <f t="shared" si="9"/>
        <v>ОДНОРОДНЫЕ</v>
      </c>
      <c r="O37" s="40">
        <f t="shared" si="5"/>
        <v>311.3</v>
      </c>
    </row>
    <row r="38" spans="1:15" ht="42" customHeight="1">
      <c r="A38" s="25">
        <v>25</v>
      </c>
      <c r="B38" s="30" t="s">
        <v>40</v>
      </c>
      <c r="C38" s="18" t="s">
        <v>24</v>
      </c>
      <c r="D38" s="18">
        <v>100</v>
      </c>
      <c r="E38" s="46">
        <v>31.28</v>
      </c>
      <c r="F38" s="13">
        <v>32</v>
      </c>
      <c r="G38" s="13">
        <v>32.91</v>
      </c>
      <c r="H38" s="13"/>
      <c r="I38" s="13"/>
      <c r="J38" s="35">
        <f t="shared" si="4"/>
        <v>32.06333333333333</v>
      </c>
      <c r="K38" s="25">
        <f t="shared" si="10"/>
        <v>3</v>
      </c>
      <c r="L38" s="41">
        <f t="shared" si="11"/>
        <v>0.8168435182660934</v>
      </c>
      <c r="M38" s="41">
        <f t="shared" si="12"/>
        <v>2.5475938816906956</v>
      </c>
      <c r="N38" s="41" t="str">
        <f t="shared" si="9"/>
        <v>ОДНОРОДНЫЕ</v>
      </c>
      <c r="O38" s="40">
        <f t="shared" si="5"/>
        <v>3206.333333333333</v>
      </c>
    </row>
    <row r="39" spans="1:15" ht="58.5" customHeight="1">
      <c r="A39" s="25">
        <v>26</v>
      </c>
      <c r="B39" s="30" t="s">
        <v>57</v>
      </c>
      <c r="C39" s="18" t="s">
        <v>24</v>
      </c>
      <c r="D39" s="18">
        <v>25</v>
      </c>
      <c r="E39" s="30">
        <v>2672.45</v>
      </c>
      <c r="F39" s="13">
        <v>2673.79</v>
      </c>
      <c r="G39" s="13">
        <v>2672.45</v>
      </c>
      <c r="H39" s="13"/>
      <c r="I39" s="13"/>
      <c r="J39" s="35">
        <f t="shared" si="4"/>
        <v>2672.8966666666665</v>
      </c>
      <c r="K39" s="25">
        <f t="shared" si="10"/>
        <v>3</v>
      </c>
      <c r="L39" s="41">
        <f t="shared" si="11"/>
        <v>0.7736493607141826</v>
      </c>
      <c r="M39" s="41">
        <f t="shared" si="12"/>
        <v>0.028944230069282487</v>
      </c>
      <c r="N39" s="41" t="str">
        <f t="shared" si="9"/>
        <v>ОДНОРОДНЫЕ</v>
      </c>
      <c r="O39" s="40">
        <f t="shared" si="5"/>
        <v>66822.41666666666</v>
      </c>
    </row>
    <row r="40" spans="1:15" ht="49.5" customHeight="1">
      <c r="A40" s="25">
        <v>27</v>
      </c>
      <c r="B40" s="30" t="s">
        <v>41</v>
      </c>
      <c r="C40" s="18" t="s">
        <v>24</v>
      </c>
      <c r="D40" s="18">
        <v>6</v>
      </c>
      <c r="E40" s="46">
        <v>638.16</v>
      </c>
      <c r="F40" s="13">
        <v>638.48</v>
      </c>
      <c r="G40" s="13">
        <v>630</v>
      </c>
      <c r="H40" s="13"/>
      <c r="I40" s="13"/>
      <c r="J40" s="35">
        <f t="shared" si="4"/>
        <v>635.5466666666666</v>
      </c>
      <c r="K40" s="41">
        <f t="shared" si="10"/>
        <v>3</v>
      </c>
      <c r="L40" s="41">
        <f t="shared" si="11"/>
        <v>4.806218194519815</v>
      </c>
      <c r="M40" s="41">
        <f t="shared" si="12"/>
        <v>0.7562337191897498</v>
      </c>
      <c r="N40" s="41" t="str">
        <f t="shared" si="9"/>
        <v>ОДНОРОДНЫЕ</v>
      </c>
      <c r="O40" s="40">
        <f t="shared" si="5"/>
        <v>3813.2799999999997</v>
      </c>
    </row>
    <row r="41" spans="1:15" ht="33" customHeight="1">
      <c r="A41" s="25">
        <v>28</v>
      </c>
      <c r="B41" s="27" t="s">
        <v>42</v>
      </c>
      <c r="C41" s="18" t="s">
        <v>24</v>
      </c>
      <c r="D41" s="18">
        <v>5</v>
      </c>
      <c r="E41" s="30">
        <v>849.84</v>
      </c>
      <c r="F41" s="13">
        <v>850.26</v>
      </c>
      <c r="G41" s="13">
        <v>759</v>
      </c>
      <c r="H41" s="13"/>
      <c r="I41" s="13"/>
      <c r="J41" s="35">
        <f t="shared" si="4"/>
        <v>819.6999999999999</v>
      </c>
      <c r="K41" s="41">
        <f t="shared" si="10"/>
        <v>3</v>
      </c>
      <c r="L41" s="41">
        <f t="shared" si="11"/>
        <v>52.56816146680422</v>
      </c>
      <c r="M41" s="41">
        <f t="shared" si="12"/>
        <v>6.413097653629891</v>
      </c>
      <c r="N41" s="41" t="str">
        <f t="shared" si="9"/>
        <v>ОДНОРОДНЫЕ</v>
      </c>
      <c r="O41" s="40">
        <f t="shared" si="5"/>
        <v>4098.5</v>
      </c>
    </row>
    <row r="42" spans="1:15" ht="15" customHeight="1" hidden="1">
      <c r="A42" s="25"/>
      <c r="B42" s="30"/>
      <c r="C42" s="18" t="s">
        <v>24</v>
      </c>
      <c r="D42" s="18"/>
      <c r="E42" s="46"/>
      <c r="F42" s="13"/>
      <c r="G42" s="13"/>
      <c r="H42" s="13"/>
      <c r="I42" s="13"/>
      <c r="J42" s="40" t="e">
        <f t="shared" si="4"/>
        <v>#DIV/0!</v>
      </c>
      <c r="K42" s="41">
        <f t="shared" si="10"/>
        <v>0</v>
      </c>
      <c r="L42" s="41" t="e">
        <f t="shared" si="11"/>
        <v>#DIV/0!</v>
      </c>
      <c r="M42" s="41" t="e">
        <f t="shared" si="12"/>
        <v>#DIV/0!</v>
      </c>
      <c r="N42" s="41" t="e">
        <f t="shared" si="9"/>
        <v>#DIV/0!</v>
      </c>
      <c r="O42" s="40" t="e">
        <f t="shared" si="5"/>
        <v>#DIV/0!</v>
      </c>
    </row>
    <row r="43" spans="1:15" ht="15" customHeight="1" hidden="1">
      <c r="A43" s="25"/>
      <c r="B43" s="28"/>
      <c r="C43" s="18" t="s">
        <v>24</v>
      </c>
      <c r="D43" s="18"/>
      <c r="E43" s="46"/>
      <c r="F43" s="13"/>
      <c r="G43" s="13"/>
      <c r="H43" s="13"/>
      <c r="I43" s="13"/>
      <c r="J43" s="40" t="e">
        <f t="shared" si="4"/>
        <v>#DIV/0!</v>
      </c>
      <c r="K43" s="41">
        <f t="shared" si="10"/>
        <v>0</v>
      </c>
      <c r="L43" s="41" t="e">
        <f t="shared" si="11"/>
        <v>#DIV/0!</v>
      </c>
      <c r="M43" s="41" t="e">
        <f t="shared" si="12"/>
        <v>#DIV/0!</v>
      </c>
      <c r="N43" s="41" t="e">
        <f t="shared" si="9"/>
        <v>#DIV/0!</v>
      </c>
      <c r="O43" s="40" t="e">
        <f t="shared" si="5"/>
        <v>#DIV/0!</v>
      </c>
    </row>
    <row r="44" spans="1:15" ht="15" customHeight="1" hidden="1">
      <c r="A44" s="25"/>
      <c r="B44" s="28"/>
      <c r="C44" s="18" t="s">
        <v>24</v>
      </c>
      <c r="D44" s="18"/>
      <c r="E44" s="46"/>
      <c r="F44" s="13"/>
      <c r="G44" s="13"/>
      <c r="H44" s="13"/>
      <c r="I44" s="13"/>
      <c r="J44" s="40" t="e">
        <f t="shared" si="4"/>
        <v>#DIV/0!</v>
      </c>
      <c r="K44" s="41">
        <f t="shared" si="10"/>
        <v>0</v>
      </c>
      <c r="L44" s="41" t="e">
        <f t="shared" si="11"/>
        <v>#DIV/0!</v>
      </c>
      <c r="M44" s="41" t="e">
        <f t="shared" si="12"/>
        <v>#DIV/0!</v>
      </c>
      <c r="N44" s="41" t="e">
        <f t="shared" si="9"/>
        <v>#DIV/0!</v>
      </c>
      <c r="O44" s="40" t="e">
        <f t="shared" si="5"/>
        <v>#DIV/0!</v>
      </c>
    </row>
    <row r="45" spans="1:15" ht="15" customHeight="1" hidden="1">
      <c r="A45" s="25"/>
      <c r="B45" s="30"/>
      <c r="C45" s="18" t="s">
        <v>24</v>
      </c>
      <c r="D45" s="18"/>
      <c r="E45" s="46"/>
      <c r="F45" s="13"/>
      <c r="G45" s="13"/>
      <c r="H45" s="13"/>
      <c r="I45" s="13"/>
      <c r="J45" s="40" t="e">
        <f t="shared" si="4"/>
        <v>#DIV/0!</v>
      </c>
      <c r="K45" s="41">
        <f t="shared" si="10"/>
        <v>0</v>
      </c>
      <c r="L45" s="41" t="e">
        <f t="shared" si="11"/>
        <v>#DIV/0!</v>
      </c>
      <c r="M45" s="41" t="e">
        <f t="shared" si="12"/>
        <v>#DIV/0!</v>
      </c>
      <c r="N45" s="41" t="e">
        <f t="shared" si="9"/>
        <v>#DIV/0!</v>
      </c>
      <c r="O45" s="40" t="e">
        <f t="shared" si="5"/>
        <v>#DIV/0!</v>
      </c>
    </row>
    <row r="46" spans="1:15" ht="15" customHeight="1" hidden="1">
      <c r="A46" s="25"/>
      <c r="B46" s="28"/>
      <c r="C46" s="18" t="s">
        <v>24</v>
      </c>
      <c r="D46" s="18"/>
      <c r="E46" s="46"/>
      <c r="F46" s="13"/>
      <c r="G46" s="13"/>
      <c r="H46" s="13"/>
      <c r="I46" s="13"/>
      <c r="J46" s="40" t="e">
        <f t="shared" si="4"/>
        <v>#DIV/0!</v>
      </c>
      <c r="K46" s="41">
        <f t="shared" si="10"/>
        <v>0</v>
      </c>
      <c r="L46" s="41" t="e">
        <f t="shared" si="11"/>
        <v>#DIV/0!</v>
      </c>
      <c r="M46" s="41" t="e">
        <f t="shared" si="12"/>
        <v>#DIV/0!</v>
      </c>
      <c r="N46" s="41" t="e">
        <f t="shared" si="9"/>
        <v>#DIV/0!</v>
      </c>
      <c r="O46" s="40" t="e">
        <f t="shared" si="5"/>
        <v>#DIV/0!</v>
      </c>
    </row>
    <row r="47" spans="1:15" ht="46.5" customHeight="1">
      <c r="A47" s="34">
        <v>29</v>
      </c>
      <c r="B47" s="30" t="s">
        <v>43</v>
      </c>
      <c r="C47" s="18" t="s">
        <v>24</v>
      </c>
      <c r="D47" s="18">
        <v>10</v>
      </c>
      <c r="E47" s="46">
        <v>294.58</v>
      </c>
      <c r="F47" s="13">
        <v>294.73</v>
      </c>
      <c r="G47" s="13">
        <v>294.57</v>
      </c>
      <c r="H47" s="13"/>
      <c r="I47" s="13"/>
      <c r="J47" s="40">
        <f t="shared" si="4"/>
        <v>294.6266666666666</v>
      </c>
      <c r="K47" s="41">
        <f t="shared" si="10"/>
        <v>3</v>
      </c>
      <c r="L47" s="41">
        <f t="shared" si="11"/>
        <v>0.08962886439834179</v>
      </c>
      <c r="M47" s="41">
        <f t="shared" si="12"/>
        <v>0.030421164999210916</v>
      </c>
      <c r="N47" s="41" t="str">
        <f t="shared" si="9"/>
        <v>ОДНОРОДНЫЕ</v>
      </c>
      <c r="O47" s="40">
        <f t="shared" si="5"/>
        <v>2946.266666666666</v>
      </c>
    </row>
    <row r="48" spans="1:15" ht="15" hidden="1">
      <c r="A48" s="41"/>
      <c r="B48" s="30"/>
      <c r="C48" s="18" t="s">
        <v>24</v>
      </c>
      <c r="D48" s="18"/>
      <c r="E48" s="46"/>
      <c r="F48" s="13"/>
      <c r="G48" s="13"/>
      <c r="H48" s="13"/>
      <c r="I48" s="13"/>
      <c r="J48" s="40" t="e">
        <f t="shared" si="4"/>
        <v>#DIV/0!</v>
      </c>
      <c r="K48" s="41">
        <f t="shared" si="10"/>
        <v>0</v>
      </c>
      <c r="L48" s="41" t="e">
        <f t="shared" si="11"/>
        <v>#DIV/0!</v>
      </c>
      <c r="M48" s="41" t="e">
        <f t="shared" si="12"/>
        <v>#DIV/0!</v>
      </c>
      <c r="N48" s="41" t="e">
        <f t="shared" si="9"/>
        <v>#DIV/0!</v>
      </c>
      <c r="O48" s="40" t="e">
        <f aca="true" t="shared" si="13" ref="O48:O53">D48*J48</f>
        <v>#DIV/0!</v>
      </c>
    </row>
    <row r="49" spans="1:15" ht="15" customHeight="1" hidden="1">
      <c r="A49" s="41"/>
      <c r="B49" s="28"/>
      <c r="C49" s="18" t="s">
        <v>24</v>
      </c>
      <c r="D49" s="18"/>
      <c r="E49" s="46"/>
      <c r="F49" s="13"/>
      <c r="G49" s="13"/>
      <c r="H49" s="13"/>
      <c r="I49" s="13"/>
      <c r="J49" s="40" t="e">
        <f t="shared" si="4"/>
        <v>#DIV/0!</v>
      </c>
      <c r="K49" s="41">
        <f t="shared" si="10"/>
        <v>0</v>
      </c>
      <c r="L49" s="41" t="e">
        <f t="shared" si="11"/>
        <v>#DIV/0!</v>
      </c>
      <c r="M49" s="41" t="e">
        <f t="shared" si="12"/>
        <v>#DIV/0!</v>
      </c>
      <c r="N49" s="41" t="e">
        <f t="shared" si="9"/>
        <v>#DIV/0!</v>
      </c>
      <c r="O49" s="40" t="e">
        <f t="shared" si="13"/>
        <v>#DIV/0!</v>
      </c>
    </row>
    <row r="50" spans="1:15" ht="15" customHeight="1" hidden="1">
      <c r="A50" s="41"/>
      <c r="B50" s="28"/>
      <c r="C50" s="18" t="s">
        <v>24</v>
      </c>
      <c r="D50" s="18"/>
      <c r="E50" s="46"/>
      <c r="F50" s="13"/>
      <c r="G50" s="13"/>
      <c r="H50" s="13"/>
      <c r="I50" s="13"/>
      <c r="J50" s="40" t="e">
        <f t="shared" si="4"/>
        <v>#DIV/0!</v>
      </c>
      <c r="K50" s="41">
        <f t="shared" si="10"/>
        <v>0</v>
      </c>
      <c r="L50" s="41" t="e">
        <f t="shared" si="11"/>
        <v>#DIV/0!</v>
      </c>
      <c r="M50" s="41" t="e">
        <f t="shared" si="12"/>
        <v>#DIV/0!</v>
      </c>
      <c r="N50" s="41" t="e">
        <f t="shared" si="9"/>
        <v>#DIV/0!</v>
      </c>
      <c r="O50" s="40" t="e">
        <f t="shared" si="13"/>
        <v>#DIV/0!</v>
      </c>
    </row>
    <row r="51" spans="1:15" ht="15" hidden="1">
      <c r="A51" s="41"/>
      <c r="B51" s="30"/>
      <c r="C51" s="18" t="s">
        <v>24</v>
      </c>
      <c r="D51" s="18"/>
      <c r="E51" s="46"/>
      <c r="F51" s="13"/>
      <c r="G51" s="13"/>
      <c r="H51" s="13"/>
      <c r="I51" s="13"/>
      <c r="J51" s="40" t="e">
        <f t="shared" si="4"/>
        <v>#DIV/0!</v>
      </c>
      <c r="K51" s="41">
        <f t="shared" si="10"/>
        <v>0</v>
      </c>
      <c r="L51" s="41" t="e">
        <f t="shared" si="11"/>
        <v>#DIV/0!</v>
      </c>
      <c r="M51" s="41" t="e">
        <f t="shared" si="12"/>
        <v>#DIV/0!</v>
      </c>
      <c r="N51" s="41" t="e">
        <f t="shared" si="9"/>
        <v>#DIV/0!</v>
      </c>
      <c r="O51" s="40" t="e">
        <f t="shared" si="13"/>
        <v>#DIV/0!</v>
      </c>
    </row>
    <row r="52" spans="1:15" ht="15" hidden="1">
      <c r="A52" s="41"/>
      <c r="B52" s="28"/>
      <c r="C52" s="18" t="s">
        <v>24</v>
      </c>
      <c r="D52" s="18"/>
      <c r="E52" s="46"/>
      <c r="F52" s="13"/>
      <c r="G52" s="13"/>
      <c r="H52" s="13"/>
      <c r="I52" s="13"/>
      <c r="J52" s="40" t="e">
        <f t="shared" si="4"/>
        <v>#DIV/0!</v>
      </c>
      <c r="K52" s="41">
        <f t="shared" si="10"/>
        <v>0</v>
      </c>
      <c r="L52" s="41" t="e">
        <f t="shared" si="11"/>
        <v>#DIV/0!</v>
      </c>
      <c r="M52" s="41" t="e">
        <f t="shared" si="12"/>
        <v>#DIV/0!</v>
      </c>
      <c r="N52" s="41" t="e">
        <f t="shared" si="9"/>
        <v>#DIV/0!</v>
      </c>
      <c r="O52" s="40" t="e">
        <f t="shared" si="13"/>
        <v>#DIV/0!</v>
      </c>
    </row>
    <row r="53" spans="1:15" ht="15" hidden="1">
      <c r="A53" s="41">
        <v>29</v>
      </c>
      <c r="B53" s="30"/>
      <c r="C53" s="18" t="s">
        <v>24</v>
      </c>
      <c r="D53" s="18"/>
      <c r="E53" s="46"/>
      <c r="F53" s="13"/>
      <c r="G53" s="13"/>
      <c r="H53" s="13"/>
      <c r="I53" s="13"/>
      <c r="J53" s="40" t="e">
        <f t="shared" si="4"/>
        <v>#DIV/0!</v>
      </c>
      <c r="K53" s="41">
        <f t="shared" si="10"/>
        <v>0</v>
      </c>
      <c r="L53" s="41" t="e">
        <f t="shared" si="11"/>
        <v>#DIV/0!</v>
      </c>
      <c r="M53" s="41" t="e">
        <f t="shared" si="12"/>
        <v>#DIV/0!</v>
      </c>
      <c r="N53" s="41" t="e">
        <f t="shared" si="9"/>
        <v>#DIV/0!</v>
      </c>
      <c r="O53" s="40" t="e">
        <f t="shared" si="13"/>
        <v>#DIV/0!</v>
      </c>
    </row>
    <row r="54" ht="15" hidden="1"/>
    <row r="55" spans="5:7" ht="15">
      <c r="E55" s="42">
        <f>SUMPRODUCT($D$14:$D$47,E14:E47)</f>
        <v>1120054.5499999998</v>
      </c>
      <c r="F55" s="42">
        <f>SUMPRODUCT($D$14:$D$47,F14:F47)</f>
        <v>1122129.53</v>
      </c>
      <c r="G55" s="42">
        <f>SUMPRODUCT($D$14:$D$47,G14:G47)</f>
        <v>1118513.8699999999</v>
      </c>
    </row>
  </sheetData>
  <sheetProtection/>
  <mergeCells count="14">
    <mergeCell ref="M12:M13"/>
    <mergeCell ref="D9:J9"/>
    <mergeCell ref="N12:N13"/>
    <mergeCell ref="C12:D12"/>
    <mergeCell ref="L6:M6"/>
    <mergeCell ref="B8:N8"/>
    <mergeCell ref="O12:O13"/>
    <mergeCell ref="A11:B11"/>
    <mergeCell ref="C11:D11"/>
    <mergeCell ref="A12:A13"/>
    <mergeCell ref="B12:B13"/>
    <mergeCell ref="J12:J13"/>
    <mergeCell ref="K12:K13"/>
    <mergeCell ref="L12:L13"/>
  </mergeCells>
  <conditionalFormatting sqref="N14:N53">
    <cfRule type="containsText" priority="76" dxfId="6" operator="containsText" text="НЕ">
      <formula>NOT(ISERROR(SEARCH("НЕ",N14)))</formula>
    </cfRule>
    <cfRule type="containsText" priority="77" dxfId="7" operator="containsText" text="ОДНОРОДНЫЕ">
      <formula>NOT(ISERROR(SEARCH("ОДНОРОДНЫЕ",N14)))</formula>
    </cfRule>
    <cfRule type="containsText" priority="78" dxfId="6" operator="containsText" text="НЕОДНОРОДНЫЕ">
      <formula>NOT(ISERROR(SEARCH("НЕОДНОРОДНЫЕ",N14)))</formula>
    </cfRule>
  </conditionalFormatting>
  <conditionalFormatting sqref="N14:N53">
    <cfRule type="containsText" priority="73" dxfId="6" operator="containsText" text="НЕОДНОРОДНЫЕ">
      <formula>NOT(ISERROR(SEARCH("НЕОДНОРОДНЫЕ",N14)))</formula>
    </cfRule>
    <cfRule type="containsText" priority="74" dxfId="7" operator="containsText" text="ОДНОРОДНЫЕ">
      <formula>NOT(ISERROR(SEARCH("ОДНОРОДНЫЕ",N14)))</formula>
    </cfRule>
    <cfRule type="containsText" priority="75" dxfId="6" operator="containsText" text="НЕОДНОРОДНЫЕ">
      <formula>NOT(ISERROR(SEARCH("НЕОДНОРОДНЫЕ",N14)))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2023-03-21T08:24:11Z</dcterms:modified>
  <cp:category/>
  <cp:version/>
  <cp:contentType/>
  <cp:contentStatus/>
</cp:coreProperties>
</file>