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<sst xmlns="http://schemas.openxmlformats.org/spreadsheetml/2006/main" count="50" uniqueCount="38">
  <si>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</si>
  <si>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</si>
  <si>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</si>
  <si>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</si>
  <si>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</si>
  <si>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</si>
  <si>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</si>
  <si>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</si>
  <si>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</si>
  <si>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</si>
  <si>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</si>
  <si>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</si>
  <si>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</si>
  <si>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</si>
  <si>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</si>
  <si>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</si>
  <si>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</si>
  <si>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</si>
  <si>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</si>
  <si>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</si>
  <si>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</si>
  <si>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</si>
  <si>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</si>
  <si>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</si>
  <si>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</si>
  <si>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</si>
  <si>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</si>
  <si>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 xml:space="preserve">                       на препараты гормональные для системного использования   21.20.10.180</t>
  </si>
  <si>
    <t xml:space="preserve">Метилпреднизолон таблетки 4 мг №30
</t>
  </si>
  <si>
    <t>Используемый метод определения НМЦД: метод сопоставимых рыночных цен (анализ рынка)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</si>
  <si>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</si>
  <si>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 xml:space="preserve">Окситоцин  р-р для инъекций и местного применения 5 МЕ/мл, 1 мл, ампулы №10.                                                                                                                      Хранение при комнатной температуре 
</t>
  </si>
  <si>
    <t xml:space="preserve">Метилпреднизолон таблетки 16 мг №30
</t>
  </si>
  <si>
    <t xml:space="preserve">Метилпреднизолон лиоф. для приготовления р-ра для в/в и в/м введения, 250 мг,  флаконы №1 
</t>
  </si>
  <si>
    <t>КП вх.1171-03/23 от 15.03.2023</t>
  </si>
  <si>
    <t>КП вх.1172-03/23 от 15.03.2023</t>
  </si>
  <si>
    <t>КП вх.1173-03/23 от 15.03.2023</t>
  </si>
  <si>
    <t>ФармКомандир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</si>
</sst>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39" fillId="0" borderId="0" xfId="0" applyNumberFormat="1" applyFont="1" applyFill="1" applyAlignment="1">
      <alignment horizontal="center" vertical="center" wrapText="1"/>
    </xf>
    <xf numFmtId="164" fontId="40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4" fillId="0" borderId="0" xfId="0" applyFont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zoomScalePageLayoutView="70" workbookViewId="0" topLeftCell="A5">
      <selection activeCell="Q15" sqref="Q15:Q18"/>
    </sheetView>
  </sheetViews>
  <sheetFormatPr defaultColWidth="9.140625" defaultRowHeight="15"/>
  <cols>
    <col min="1" max="1" width="9.140625" style="2" customWidth="1"/>
    <col min="2" max="2" width="34.57421875" style="2" customWidth="1"/>
    <col min="3" max="4" width="9.140625" style="2" customWidth="1"/>
    <col min="5" max="5" width="14.7109375" style="3" customWidth="1"/>
    <col min="6" max="6" width="14.28125" style="3" customWidth="1"/>
    <col min="7" max="7" width="15.140625" style="3" customWidth="1"/>
    <col min="8" max="9" width="10.8515625" style="3" customWidth="1"/>
    <col min="10" max="10" width="10.421875" style="3" customWidth="1"/>
    <col min="11" max="11" width="10.140625" style="3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6" ht="15">
      <c r="A1" s="18"/>
      <c r="B1" s="18"/>
      <c r="C1" s="18"/>
      <c r="D1" s="18"/>
      <c r="M1" s="18"/>
      <c r="N1" s="18"/>
      <c r="O1" s="18"/>
      <c r="P1" s="18"/>
    </row>
    <row r="2" spans="1:16" ht="15">
      <c r="A2" s="18"/>
      <c r="B2" s="18"/>
      <c r="C2" s="18"/>
      <c r="D2" s="18"/>
      <c r="M2" s="18"/>
      <c r="N2" s="18"/>
      <c r="O2" s="18"/>
      <c r="P2" s="18"/>
    </row>
    <row r="3" spans="1:17" s="10" customFormat="1" ht="1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11" t="s">
        <v>16</v>
      </c>
    </row>
    <row r="4" spans="1:17" s="10" customFormat="1" ht="15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8"/>
      <c r="N4" s="8"/>
      <c r="O4" s="8"/>
      <c r="P4" s="8"/>
      <c r="Q4" s="12" t="s">
        <v>21</v>
      </c>
    </row>
    <row r="5" spans="1:17" s="10" customFormat="1" ht="15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8"/>
      <c r="N5" s="8"/>
      <c r="O5" s="8"/>
      <c r="P5" s="8"/>
      <c r="Q5" s="12" t="s">
        <v>17</v>
      </c>
    </row>
    <row r="6" spans="1:17" s="10" customFormat="1" ht="1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  <c r="P6" s="8"/>
      <c r="Q6" s="9"/>
    </row>
    <row r="7" spans="1:17" s="10" customFormat="1" ht="28.5" customHeight="1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8"/>
      <c r="N7" s="31" t="s">
        <v>20</v>
      </c>
      <c r="O7" s="31"/>
      <c r="P7" s="8"/>
      <c r="Q7" s="4" t="s">
        <v>18</v>
      </c>
    </row>
    <row r="8" ht="18.75">
      <c r="Q8" s="5"/>
    </row>
    <row r="9" spans="2:17" ht="18.75">
      <c r="B9" s="32" t="s">
        <v>19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5"/>
    </row>
    <row r="10" spans="2:16" ht="15.75">
      <c r="B10" s="23"/>
      <c r="C10" s="23"/>
      <c r="D10" s="33" t="s">
        <v>27</v>
      </c>
      <c r="E10" s="33"/>
      <c r="F10" s="33"/>
      <c r="G10" s="33"/>
      <c r="H10" s="33"/>
      <c r="I10" s="33"/>
      <c r="J10" s="33"/>
      <c r="K10" s="33"/>
      <c r="L10" s="33"/>
      <c r="M10" s="23"/>
      <c r="N10" s="23"/>
      <c r="O10" s="23"/>
      <c r="P10" s="23"/>
    </row>
    <row r="12" spans="1:17" s="8" customFormat="1" ht="47.25" customHeight="1">
      <c r="A12" s="35" t="s">
        <v>14</v>
      </c>
      <c r="B12" s="36"/>
      <c r="C12" s="37">
        <f>SUMIF(Q15:Q18,"&gt;0")</f>
        <v>41299.99166666667</v>
      </c>
      <c r="D12" s="36"/>
      <c r="E12" s="15" t="s">
        <v>34</v>
      </c>
      <c r="F12" s="15" t="s">
        <v>35</v>
      </c>
      <c r="G12" s="15" t="s">
        <v>36</v>
      </c>
      <c r="H12" s="15" t="s">
        <v>37</v>
      </c>
      <c r="I12" s="15" t="s">
        <v>37</v>
      </c>
      <c r="J12" s="15"/>
      <c r="K12" s="25"/>
      <c r="L12" s="6"/>
      <c r="M12" s="7"/>
      <c r="N12" s="7"/>
      <c r="O12" s="7"/>
      <c r="P12" s="7"/>
      <c r="Q12" s="6"/>
    </row>
    <row r="13" spans="1:17" s="8" customFormat="1" ht="30" customHeight="1">
      <c r="A13" s="40" t="s">
        <v>0</v>
      </c>
      <c r="B13" s="40" t="s">
        <v>1</v>
      </c>
      <c r="C13" s="40" t="s">
        <v>2</v>
      </c>
      <c r="D13" s="40"/>
      <c r="E13" s="6" t="s">
        <v>5</v>
      </c>
      <c r="F13" s="6" t="s">
        <v>7</v>
      </c>
      <c r="G13" s="14" t="s">
        <v>8</v>
      </c>
      <c r="H13" s="13" t="s">
        <v>22</v>
      </c>
      <c r="I13" s="13" t="s">
        <v>23</v>
      </c>
      <c r="J13" s="13" t="s">
        <v>25</v>
      </c>
      <c r="K13" s="13" t="s">
        <v>26</v>
      </c>
      <c r="L13" s="38" t="s">
        <v>15</v>
      </c>
      <c r="M13" s="40" t="s">
        <v>11</v>
      </c>
      <c r="N13" s="40" t="s">
        <v>12</v>
      </c>
      <c r="O13" s="40" t="s">
        <v>13</v>
      </c>
      <c r="P13" s="40" t="s">
        <v>9</v>
      </c>
      <c r="Q13" s="34" t="s">
        <v>10</v>
      </c>
    </row>
    <row r="14" spans="1:17" s="8" customFormat="1" ht="30">
      <c r="A14" s="40"/>
      <c r="B14" s="40"/>
      <c r="C14" s="7" t="s">
        <v>3</v>
      </c>
      <c r="D14" s="7" t="s">
        <v>4</v>
      </c>
      <c r="E14" s="6" t="s">
        <v>6</v>
      </c>
      <c r="F14" s="6" t="s">
        <v>6</v>
      </c>
      <c r="G14" s="14" t="s">
        <v>6</v>
      </c>
      <c r="H14" s="14" t="s">
        <v>6</v>
      </c>
      <c r="I14" s="24" t="s">
        <v>6</v>
      </c>
      <c r="J14" s="24" t="s">
        <v>6</v>
      </c>
      <c r="K14" s="6" t="s">
        <v>6</v>
      </c>
      <c r="L14" s="39"/>
      <c r="M14" s="40"/>
      <c r="N14" s="40"/>
      <c r="O14" s="40"/>
      <c r="P14" s="40"/>
      <c r="Q14" s="34"/>
    </row>
    <row r="15" spans="1:17" s="8" customFormat="1" ht="77.25" customHeight="1">
      <c r="A15" s="17">
        <v>1</v>
      </c>
      <c r="B15" s="19" t="s">
        <v>31</v>
      </c>
      <c r="C15" s="19" t="s">
        <v>24</v>
      </c>
      <c r="D15" s="19">
        <v>350</v>
      </c>
      <c r="E15" s="13"/>
      <c r="F15" s="13">
        <v>41.01</v>
      </c>
      <c r="G15" s="13">
        <v>42.5</v>
      </c>
      <c r="H15" s="13">
        <v>43.07</v>
      </c>
      <c r="I15" s="13"/>
      <c r="J15" s="13"/>
      <c r="K15" s="13"/>
      <c r="L15" s="16">
        <f aca="true" t="shared" si="0" ref="L15:L20">AVERAGE(E15:K15)</f>
        <v>42.19333333333333</v>
      </c>
      <c r="M15" s="17">
        <f aca="true" t="shared" si="1" ref="M15:M20">COUNT(E15:K15)</f>
        <v>3</v>
      </c>
      <c r="N15" s="17">
        <f aca="true" t="shared" si="2" ref="N15:N20">STDEV(E15:K15)</f>
        <v>1.0636885509085432</v>
      </c>
      <c r="O15" s="17">
        <f aca="true" t="shared" si="3" ref="O15:O20">N15/L15*100</f>
        <v>2.5209872434236296</v>
      </c>
      <c r="P15" s="17" t="str">
        <f aca="true" t="shared" si="4" ref="P15:P20">IF(O15&lt;33,"ОДНОРОДНЫЕ","НЕОДНОРОДНЫЕ")</f>
        <v>ОДНОРОДНЫЕ</v>
      </c>
      <c r="Q15" s="16">
        <f aca="true" t="shared" si="5" ref="Q15:Q20">D15*L15</f>
        <v>14767.666666666664</v>
      </c>
    </row>
    <row r="16" spans="1:17" s="8" customFormat="1" ht="38.25" customHeight="1">
      <c r="A16" s="21">
        <v>2</v>
      </c>
      <c r="B16" s="19" t="s">
        <v>28</v>
      </c>
      <c r="C16" s="19" t="s">
        <v>24</v>
      </c>
      <c r="D16" s="19">
        <v>30</v>
      </c>
      <c r="E16" s="13">
        <v>349</v>
      </c>
      <c r="F16" s="13">
        <v>319</v>
      </c>
      <c r="G16" s="13">
        <v>320.2</v>
      </c>
      <c r="H16" s="13"/>
      <c r="I16" s="13"/>
      <c r="J16" s="13"/>
      <c r="K16" s="13"/>
      <c r="L16" s="30">
        <f t="shared" si="0"/>
        <v>329.40000000000003</v>
      </c>
      <c r="M16" s="29">
        <f t="shared" si="1"/>
        <v>3</v>
      </c>
      <c r="N16" s="29">
        <f t="shared" si="2"/>
        <v>16.98469899644917</v>
      </c>
      <c r="O16" s="29">
        <f t="shared" si="3"/>
        <v>5.156253490118144</v>
      </c>
      <c r="P16" s="29" t="str">
        <f t="shared" si="4"/>
        <v>ОДНОРОДНЫЕ</v>
      </c>
      <c r="Q16" s="30">
        <f t="shared" si="5"/>
        <v>9882.000000000002</v>
      </c>
    </row>
    <row r="17" spans="1:17" s="20" customFormat="1" ht="38.25" customHeight="1">
      <c r="A17" s="22">
        <v>3</v>
      </c>
      <c r="B17" s="19" t="s">
        <v>32</v>
      </c>
      <c r="C17" s="19" t="s">
        <v>24</v>
      </c>
      <c r="D17" s="19">
        <v>10</v>
      </c>
      <c r="E17" s="13">
        <v>412</v>
      </c>
      <c r="F17" s="13">
        <v>370.15</v>
      </c>
      <c r="G17" s="13">
        <v>372</v>
      </c>
      <c r="H17" s="13"/>
      <c r="I17" s="13">
        <v>369.62</v>
      </c>
      <c r="J17" s="13"/>
      <c r="K17" s="13"/>
      <c r="L17" s="30">
        <f t="shared" si="0"/>
        <v>380.9425</v>
      </c>
      <c r="M17" s="29">
        <f t="shared" si="1"/>
        <v>4</v>
      </c>
      <c r="N17" s="29">
        <f t="shared" si="2"/>
        <v>20.73012039682039</v>
      </c>
      <c r="O17" s="29">
        <f t="shared" si="3"/>
        <v>5.441797750794514</v>
      </c>
      <c r="P17" s="29" t="str">
        <f t="shared" si="4"/>
        <v>ОДНОРОДНЫЕ</v>
      </c>
      <c r="Q17" s="30">
        <f t="shared" si="5"/>
        <v>3809.425</v>
      </c>
    </row>
    <row r="18" spans="1:17" ht="62.25" customHeight="1">
      <c r="A18" s="22">
        <v>4</v>
      </c>
      <c r="B18" s="19" t="s">
        <v>33</v>
      </c>
      <c r="C18" s="19" t="s">
        <v>24</v>
      </c>
      <c r="D18" s="19">
        <v>20</v>
      </c>
      <c r="E18" s="13">
        <v>700</v>
      </c>
      <c r="F18" s="13">
        <v>623.99</v>
      </c>
      <c r="G18" s="13">
        <v>625</v>
      </c>
      <c r="H18" s="13"/>
      <c r="I18" s="13">
        <v>619.19</v>
      </c>
      <c r="J18" s="13"/>
      <c r="K18" s="13"/>
      <c r="L18" s="30">
        <f t="shared" si="0"/>
        <v>642.0450000000001</v>
      </c>
      <c r="M18" s="29">
        <f t="shared" si="1"/>
        <v>4</v>
      </c>
      <c r="N18" s="29">
        <f t="shared" si="2"/>
        <v>38.719711173164654</v>
      </c>
      <c r="O18" s="29">
        <f t="shared" si="3"/>
        <v>6.030684947809679</v>
      </c>
      <c r="P18" s="29" t="str">
        <f t="shared" si="4"/>
        <v>ОДНОРОДНЫЕ</v>
      </c>
      <c r="Q18" s="30">
        <f t="shared" si="5"/>
        <v>12840.900000000001</v>
      </c>
    </row>
    <row r="19" spans="1:17" ht="35.25" customHeight="1" hidden="1">
      <c r="A19" s="28">
        <v>20</v>
      </c>
      <c r="B19" s="19"/>
      <c r="C19" s="19" t="s">
        <v>24</v>
      </c>
      <c r="D19" s="19"/>
      <c r="E19" s="13"/>
      <c r="F19" s="13"/>
      <c r="G19" s="13"/>
      <c r="H19" s="13"/>
      <c r="I19" s="13"/>
      <c r="J19" s="13"/>
      <c r="K19" s="13"/>
      <c r="L19" s="27" t="e">
        <f t="shared" si="0"/>
        <v>#DIV/0!</v>
      </c>
      <c r="M19" s="28">
        <f t="shared" si="1"/>
        <v>0</v>
      </c>
      <c r="N19" s="28" t="e">
        <f t="shared" si="2"/>
        <v>#DIV/0!</v>
      </c>
      <c r="O19" s="28" t="e">
        <f t="shared" si="3"/>
        <v>#DIV/0!</v>
      </c>
      <c r="P19" s="28" t="e">
        <f t="shared" si="4"/>
        <v>#DIV/0!</v>
      </c>
      <c r="Q19" s="27" t="e">
        <f t="shared" si="5"/>
        <v>#DIV/0!</v>
      </c>
    </row>
    <row r="20" spans="1:17" ht="39.75" customHeight="1" hidden="1">
      <c r="A20" s="28">
        <v>21</v>
      </c>
      <c r="B20" s="19"/>
      <c r="C20" s="19" t="s">
        <v>24</v>
      </c>
      <c r="D20" s="19"/>
      <c r="E20" s="13"/>
      <c r="F20" s="13"/>
      <c r="G20" s="13"/>
      <c r="H20" s="13"/>
      <c r="I20" s="13"/>
      <c r="J20" s="13"/>
      <c r="K20" s="13"/>
      <c r="L20" s="27" t="e">
        <f t="shared" si="0"/>
        <v>#DIV/0!</v>
      </c>
      <c r="M20" s="28">
        <f t="shared" si="1"/>
        <v>0</v>
      </c>
      <c r="N20" s="28" t="e">
        <f t="shared" si="2"/>
        <v>#DIV/0!</v>
      </c>
      <c r="O20" s="28" t="e">
        <f t="shared" si="3"/>
        <v>#DIV/0!</v>
      </c>
      <c r="P20" s="28" t="e">
        <f t="shared" si="4"/>
        <v>#DIV/0!</v>
      </c>
      <c r="Q20" s="27" t="e">
        <f t="shared" si="5"/>
        <v>#DIV/0!</v>
      </c>
    </row>
    <row r="22" spans="1:16" ht="15">
      <c r="A22" s="41" t="s">
        <v>29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6"/>
    </row>
    <row r="23" spans="1:16" ht="15">
      <c r="A23" s="41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6"/>
    </row>
  </sheetData>
  <sheetProtection/>
  <mergeCells count="16">
    <mergeCell ref="P13:P14"/>
    <mergeCell ref="A13:A14"/>
    <mergeCell ref="B13:B14"/>
    <mergeCell ref="C13:D13"/>
    <mergeCell ref="A22:O22"/>
    <mergeCell ref="A23:O23"/>
    <mergeCell ref="N7:O7"/>
    <mergeCell ref="B9:P9"/>
    <mergeCell ref="D10:L10"/>
    <mergeCell ref="Q13:Q14"/>
    <mergeCell ref="A12:B12"/>
    <mergeCell ref="C12:D12"/>
    <mergeCell ref="L13:L14"/>
    <mergeCell ref="M13:M14"/>
    <mergeCell ref="N13:N14"/>
    <mergeCell ref="O13:O14"/>
  </mergeCells>
  <conditionalFormatting sqref="P15:P20">
    <cfRule type="containsText" priority="52" dxfId="12" operator="containsText" text="НЕ">
      <formula>NOT(ISERROR(SEARCH("НЕ",P15)))</formula>
    </cfRule>
    <cfRule type="containsText" priority="53" dxfId="13" operator="containsText" text="ОДНОРОДНЫЕ">
      <formula>NOT(ISERROR(SEARCH("ОДНОРОДНЫЕ",P15)))</formula>
    </cfRule>
    <cfRule type="containsText" priority="54" dxfId="12" operator="containsText" text="НЕОДНОРОДНЫЕ">
      <formula>NOT(ISERROR(SEARCH("НЕОДНОРОДНЫЕ",P15)))</formula>
    </cfRule>
  </conditionalFormatting>
  <conditionalFormatting sqref="P15:P20">
    <cfRule type="containsText" priority="49" dxfId="12" operator="containsText" text="НЕОДНОРОДНЫЕ">
      <formula>NOT(ISERROR(SEARCH("НЕОДНОРОДНЫЕ",P15)))</formula>
    </cfRule>
    <cfRule type="containsText" priority="50" dxfId="13" operator="containsText" text="ОДНОРОДНЫЕ">
      <formula>NOT(ISERROR(SEARCH("ОДНОРОДНЫЕ",P15)))</formula>
    </cfRule>
    <cfRule type="containsText" priority="51" dxfId="12" operator="containsText" text="НЕОДНОРОДНЫЕ">
      <formula>NOT(ISERROR(SEARCH("НЕОДНОРОДНЫЕ",P15)))</formula>
    </cfRule>
  </conditionalFormatting>
  <printOptions/>
  <pageMargins left="0.31496062992125984" right="0.1968503937007874" top="0.35433070866141736" bottom="0.35433070866141736" header="0.11811023622047245" footer="0.11811023622047245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2023-03-15T05:17:36Z</dcterms:modified>
  <cp:category/>
  <cp:version/>
  <cp:contentType/>
  <cp:contentStatus/>
</cp:coreProperties>
</file>