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C18" i="1" l="1"/>
  <c r="E21" i="1" l="1"/>
  <c r="F22" i="1" l="1"/>
  <c r="G22" i="1"/>
  <c r="H22" i="1"/>
  <c r="I22" i="1"/>
  <c r="E22" i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<sst xmlns="http://schemas.openxmlformats.org/spreadsheetml/2006/main" count="43" uniqueCount="39">
  <si>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</si>
  <si>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</si>
  <si>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</si>
  <si>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</si>
  <si>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</si>
  <si>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</si>
  <si>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</si>
  <si>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</si>
  <si>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</si>
  <si>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</si>
  <si>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</si>
  <si>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</si>
  <si>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</si>
  <si>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</si>
  <si>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</si>
  <si>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</si>
  <si>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</si>
  <si>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</si>
  <si>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</si>
  <si>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</si>
  <si>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</si>
  <si>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</si>
  <si>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</si>
  <si>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</si>
  <si>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</si>
  <si>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Мес.</t>
  </si>
  <si>
    <t>Источник № 1</t>
  </si>
  <si>
    <t>Источник № 2</t>
  </si>
  <si>
    <t>Источник № 3</t>
  </si>
  <si>
    <t>№ 030-23</t>
  </si>
  <si>
    <t>на оказание услуг по техническому обслуживанию медицинской техники для функциональной диагностики</t>
  </si>
  <si>
    <t>Оказание услуг по техническому обслуживанию медицинской техники для функциональной диагностики</t>
  </si>
  <si>
    <t>Источник № 4</t>
  </si>
  <si>
    <t>Источник № 5</t>
  </si>
  <si>
    <t>КП вх. 393-01/23 от 27.01.2023</t>
  </si>
  <si>
    <t>КП вх. 379-01/23 от 26.01.2023</t>
  </si>
  <si>
    <t>КП вх. 380-01/23 от 26.01.2023</t>
  </si>
  <si>
    <t>КП вх. 381-01/23 от 26.01.2023</t>
  </si>
  <si>
    <t>Начальная (максимальная) цена договора устанавливается в размере 413388,48 руб. (четыреста тринадцать тысяч триста восемьдесят восемь рублей сорок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</si>
</sst>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J37" sqref="J3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8" width="16.5703125" style="3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29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17</v>
      </c>
      <c r="M13" s="30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4" t="s">
        <v>11</v>
      </c>
      <c r="B18" s="35"/>
      <c r="C18" s="36">
        <f>O22</f>
        <v>413388.48</v>
      </c>
      <c r="D18" s="35"/>
      <c r="E18" s="28" t="s">
        <v>36</v>
      </c>
      <c r="F18" s="28" t="s">
        <v>34</v>
      </c>
      <c r="G18" s="28" t="s">
        <v>35</v>
      </c>
      <c r="H18" s="28" t="s">
        <v>37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4" t="s">
        <v>26</v>
      </c>
      <c r="F19" s="14" t="s">
        <v>27</v>
      </c>
      <c r="G19" s="14" t="s">
        <v>28</v>
      </c>
      <c r="H19" s="14" t="s">
        <v>32</v>
      </c>
      <c r="I19" s="14" t="s">
        <v>33</v>
      </c>
      <c r="J19" s="37" t="s">
        <v>12</v>
      </c>
      <c r="K19" s="39" t="s">
        <v>8</v>
      </c>
      <c r="L19" s="39" t="s">
        <v>9</v>
      </c>
      <c r="M19" s="39" t="s">
        <v>10</v>
      </c>
      <c r="N19" s="39" t="s">
        <v>6</v>
      </c>
      <c r="O19" s="33" t="s">
        <v>7</v>
      </c>
    </row>
    <row r="20" spans="1:18" s="6" customFormat="1" x14ac:dyDescent="0.25">
      <c r="A20" s="40"/>
      <c r="B20" s="40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38"/>
      <c r="K20" s="39"/>
      <c r="L20" s="39"/>
      <c r="M20" s="39"/>
      <c r="N20" s="39"/>
      <c r="O20" s="33"/>
    </row>
    <row r="21" spans="1:18" s="6" customFormat="1" ht="75" x14ac:dyDescent="0.25">
      <c r="A21" s="18">
        <v>1</v>
      </c>
      <c r="B21" s="25" t="s">
        <v>31</v>
      </c>
      <c r="C21" s="26" t="s">
        <v>25</v>
      </c>
      <c r="D21" s="27">
        <v>12</v>
      </c>
      <c r="E21" s="17">
        <f>561000/12</f>
        <v>46750</v>
      </c>
      <c r="F21" s="28">
        <v>30000</v>
      </c>
      <c r="G21" s="14">
        <v>35936.159999999996</v>
      </c>
      <c r="H21" s="14">
        <v>25110</v>
      </c>
      <c r="I21" s="14"/>
      <c r="J21" s="14">
        <f>AVERAGE(E21:I21)</f>
        <v>34449.040000000001</v>
      </c>
      <c r="K21" s="15">
        <f>COUNT(E21:I21)</f>
        <v>4</v>
      </c>
      <c r="L21" s="15">
        <f>STDEV(E21:I21)</f>
        <v>9319.0980940432128</v>
      </c>
      <c r="M21" s="15">
        <f t="shared" ref="M21" si="0">L21/J21*100</f>
        <v>27.051836840861789</v>
      </c>
      <c r="N21" s="15" t="str">
        <f t="shared" ref="N21" si="1">IF(M21&lt;33,"ОДНОРОДНЫЕ","НЕОДНОРОДНЫЕ")</f>
        <v>ОДНОРОДНЫЕ</v>
      </c>
      <c r="O21" s="14">
        <f>D21*J21</f>
        <v>413388.48</v>
      </c>
    </row>
    <row r="22" spans="1:18" s="6" customFormat="1" x14ac:dyDescent="0.25">
      <c r="A22" s="18"/>
      <c r="B22" s="19"/>
      <c r="C22" s="23"/>
      <c r="D22" s="24"/>
      <c r="E22" s="14">
        <f>$D$21*E21</f>
        <v>561000</v>
      </c>
      <c r="F22" s="21">
        <f t="shared" ref="F22:I22" si="2">$D$21*F21</f>
        <v>360000</v>
      </c>
      <c r="G22" s="21">
        <f t="shared" si="2"/>
        <v>431233.91999999993</v>
      </c>
      <c r="H22" s="21">
        <f t="shared" si="2"/>
        <v>301320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413388.48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20"/>
      <c r="R24" s="22"/>
    </row>
    <row r="25" spans="1:18" s="10" customFormat="1" x14ac:dyDescent="0.25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10" customFormat="1" ht="23.25" customHeight="1" x14ac:dyDescent="0.25">
      <c r="A26" s="29" t="s">
        <v>38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2023-01-27T01:56:39Z</dcterms:modified>
</cp:coreProperties>
</file>