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F22" i="1" l="1"/>
  <c r="G22" i="1"/>
  <c r="I22" i="1"/>
  <c r="E22" i="1"/>
  <c r="J21" i="1" l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<sst xmlns="http://schemas.openxmlformats.org/spreadsheetml/2006/main" count="43" uniqueCount="39">
  <si>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</si>
  <si>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</si>
  <si>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</si>
  <si>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</si>
  <si>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</si>
  <si>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</si>
  <si>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</si>
  <si>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</si>
  <si>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</si>
  <si>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</si>
  <si>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</si>
  <si>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</si>
  <si>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</si>
  <si>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</si>
  <si>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</si>
  <si>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</si>
  <si>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</si>
  <si>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</si>
  <si>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</si>
  <si>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</si>
  <si>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</si>
  <si>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</si>
  <si>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</si>
  <si>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</si>
  <si>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</si>
  <si>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</si>
  <si>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</si>
  <si>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</si>
  <si>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</si>
  <si>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</si>
  <si>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</si>
  <si>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№ 028-23</t>
  </si>
  <si>
    <t>КП вх. 369-01/23 от 26.01.2023</t>
  </si>
  <si>
    <t xml:space="preserve">Оказание услуг по техническому обслуживанию медицинского оборудования  </t>
  </si>
  <si>
    <t xml:space="preserve">на оказание услуг по техническому обслуживанию медицинского оборудования  </t>
  </si>
  <si>
    <t>КП вх. 391-01/23 от 27.01.2023</t>
  </si>
  <si>
    <t>КП вх. 370-01/23 от 26.01.2023</t>
  </si>
  <si>
    <t>КП вх. 371-01/23 от 26.01.2023</t>
  </si>
  <si>
    <t>Начальная (максимальная) цена договора устанавливается в размере 2570633,37 руб. (два миллиона пятьсот семьдесят тысяч шестьсот тридцать три рубля тридцать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</si>
</sst>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L35" sqref="L3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28515625" style="3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34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0" t="s">
        <v>17</v>
      </c>
      <c r="M13" s="30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4" t="s">
        <v>11</v>
      </c>
      <c r="B18" s="35"/>
      <c r="C18" s="36"/>
      <c r="D18" s="35"/>
      <c r="E18" s="27" t="s">
        <v>35</v>
      </c>
      <c r="F18" s="27" t="s">
        <v>37</v>
      </c>
      <c r="G18" s="27" t="s">
        <v>32</v>
      </c>
      <c r="H18" s="27" t="s">
        <v>36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39" t="s">
        <v>0</v>
      </c>
      <c r="B19" s="39" t="s">
        <v>1</v>
      </c>
      <c r="C19" s="39" t="s">
        <v>2</v>
      </c>
      <c r="D19" s="39"/>
      <c r="E19" s="14" t="s">
        <v>26</v>
      </c>
      <c r="F19" s="14" t="s">
        <v>27</v>
      </c>
      <c r="G19" s="14" t="s">
        <v>28</v>
      </c>
      <c r="H19" s="14" t="s">
        <v>29</v>
      </c>
      <c r="I19" s="14" t="s">
        <v>30</v>
      </c>
      <c r="J19" s="37" t="s">
        <v>12</v>
      </c>
      <c r="K19" s="39" t="s">
        <v>8</v>
      </c>
      <c r="L19" s="39" t="s">
        <v>9</v>
      </c>
      <c r="M19" s="39" t="s">
        <v>10</v>
      </c>
      <c r="N19" s="39" t="s">
        <v>6</v>
      </c>
      <c r="O19" s="33" t="s">
        <v>7</v>
      </c>
    </row>
    <row r="20" spans="1:18" s="6" customFormat="1" x14ac:dyDescent="0.25">
      <c r="A20" s="40"/>
      <c r="B20" s="40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38"/>
      <c r="K20" s="39"/>
      <c r="L20" s="39"/>
      <c r="M20" s="39"/>
      <c r="N20" s="39"/>
      <c r="O20" s="33"/>
    </row>
    <row r="21" spans="1:18" s="6" customFormat="1" ht="60" x14ac:dyDescent="0.25">
      <c r="A21" s="17">
        <v>1</v>
      </c>
      <c r="B21" s="24" t="s">
        <v>33</v>
      </c>
      <c r="C21" s="25" t="s">
        <v>25</v>
      </c>
      <c r="D21" s="26">
        <v>12</v>
      </c>
      <c r="E21" s="28">
        <v>169600</v>
      </c>
      <c r="F21" s="14">
        <v>266950</v>
      </c>
      <c r="G21" s="14">
        <v>169041</v>
      </c>
      <c r="H21" s="14">
        <v>251286.79</v>
      </c>
      <c r="I21" s="14"/>
      <c r="J21" s="14">
        <f>AVERAGE(E21:I21)</f>
        <v>214219.44750000001</v>
      </c>
      <c r="K21" s="15">
        <f>COUNT(E21:I21)</f>
        <v>4</v>
      </c>
      <c r="L21" s="15">
        <f>STDEV(E21:I21)</f>
        <v>52238.192479841935</v>
      </c>
      <c r="M21" s="15">
        <f t="shared" ref="M21" si="0">L21/J21*100</f>
        <v>24.385364209214448</v>
      </c>
      <c r="N21" s="15" t="str">
        <f t="shared" ref="N21" si="1">IF(M21&lt;33,"ОДНОРОДНЫЕ","НЕОДНОРОДНЫЕ")</f>
        <v>ОДНОРОДНЫЕ</v>
      </c>
      <c r="O21" s="14">
        <f>D21*J21</f>
        <v>2570633.37</v>
      </c>
    </row>
    <row r="22" spans="1:18" s="6" customFormat="1" x14ac:dyDescent="0.25">
      <c r="A22" s="17"/>
      <c r="B22" s="18"/>
      <c r="C22" s="22"/>
      <c r="D22" s="23"/>
      <c r="E22" s="14">
        <f>$D$21*E21</f>
        <v>2035200</v>
      </c>
      <c r="F22" s="20">
        <f t="shared" ref="F22:I22" si="2">$D$21*F21</f>
        <v>3203400</v>
      </c>
      <c r="G22" s="20">
        <f t="shared" si="2"/>
        <v>2028492</v>
      </c>
      <c r="H22" s="20">
        <f>$D$21*H21</f>
        <v>3015441.48</v>
      </c>
      <c r="I22" s="20">
        <f t="shared" si="2"/>
        <v>0</v>
      </c>
      <c r="J22" s="14"/>
      <c r="K22" s="15"/>
      <c r="L22" s="15"/>
      <c r="M22" s="15"/>
      <c r="N22" s="15"/>
      <c r="O22" s="14">
        <f>SUM(O21:O21)</f>
        <v>2570633.37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1" t="s">
        <v>20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19"/>
      <c r="R24" s="21"/>
    </row>
    <row r="25" spans="1:18" s="10" customFormat="1" x14ac:dyDescent="0.25">
      <c r="A25" s="32" t="s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8" s="10" customFormat="1" ht="29.25" customHeight="1" x14ac:dyDescent="0.25">
      <c r="A26" s="29" t="s">
        <v>38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2023-01-30T06:40:45Z</dcterms:modified>
</cp:coreProperties>
</file>