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F26" i="1" l="1"/>
  <c r="G26" i="1"/>
  <c r="E26" i="1" l="1"/>
  <c r="J24" i="1"/>
  <c r="K24" i="1"/>
  <c r="L24" i="1"/>
  <c r="J25" i="1"/>
  <c r="K25" i="1"/>
  <c r="L25" i="1"/>
  <c r="L23" i="1"/>
  <c r="K23" i="1"/>
  <c r="L22" i="1"/>
  <c r="K22" i="1"/>
  <c r="L21" i="1"/>
  <c r="K21" i="1"/>
  <c r="J23" i="1"/>
  <c r="J22" i="1"/>
  <c r="J21" i="1"/>
  <c r="O25" i="1" l="1"/>
  <c r="O23" i="1"/>
  <c r="O22" i="1"/>
  <c r="O24" i="1"/>
  <c r="M25" i="1"/>
  <c r="N25" i="1" s="1"/>
  <c r="M24" i="1"/>
  <c r="N24" i="1" s="1"/>
  <c r="M21" i="1"/>
  <c r="N21" i="1" s="1"/>
  <c r="M23" i="1"/>
  <c r="N23" i="1" s="1"/>
  <c r="O21" i="1"/>
  <c r="M22" i="1"/>
  <c r="N22" i="1" s="1"/>
</calcChain>
</file>

<file path=xl/sharedStrings.xml><?xml version="1.0" encoding="utf-8"?>
<sst xmlns="http://schemas.openxmlformats.org/spreadsheetml/2006/main" count="50" uniqueCount="44">
  <si>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</si>
  <si>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</si>
  <si>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</si>
  <si>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</si>
  <si>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</si>
  <si>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</si>
  <si>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</si>
  <si>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</si>
  <si>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</si>
  <si>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</si>
  <si>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</si>
  <si>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</si>
  <si>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</si>
  <si>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</si>
  <si>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</si>
  <si>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</si>
  <si>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</si>
  <si>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</si>
  <si>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</si>
  <si>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</si>
  <si>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</si>
  <si>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</si>
  <si>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</si>
  <si>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</si>
  <si>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</si>
  <si>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кв.м</t>
  </si>
  <si>
    <t>СДУ</t>
  </si>
  <si>
    <t>шт</t>
  </si>
  <si>
    <t>га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</si>
  <si>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</si>
  <si>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 Извещению о проведении закупки</t>
  </si>
  <si>
    <t>участниками которого могут являться только субъекты малого и среднего предпринимательства</t>
  </si>
  <si>
    <t>на оказание услуг по проведению санитарно-противоэпидемических мероприятий (дератизация, дезинсекция)</t>
  </si>
  <si>
    <t>путем запроса котировок в электронной форме,</t>
  </si>
  <si>
    <t>Приложение № 4</t>
  </si>
  <si>
    <t>№ 025-23</t>
  </si>
  <si>
    <t>Дезинсекция</t>
  </si>
  <si>
    <t>Дератизация</t>
  </si>
  <si>
    <t>Борьба с мухами</t>
  </si>
  <si>
    <t>Дератизация территории</t>
  </si>
  <si>
    <t>КП вх. 5648-10/22 от 25.10.2022</t>
  </si>
  <si>
    <t>КП вх. 5649-10/22 от 25.10.2022</t>
  </si>
  <si>
    <t>КП вх. 6634-12/22 от 08.12.2022</t>
  </si>
  <si>
    <t>Исходя из имеющегося у Заказчика объёма финансового обеспечения для осуществления закупки НМЦД устанавливается в размере 810556,22 руб. (восемьсот десять тысяч пятьсот пятьдесят шесть рублей двадцать две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</si>
</sst>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85" zoomScaleNormal="85" zoomScalePageLayoutView="70" workbookViewId="0">
      <selection activeCell="A31" sqref="A31:O31"/>
    </sheetView>
  </sheetViews>
  <sheetFormatPr defaultColWidth="9.140625" defaultRowHeight="15" x14ac:dyDescent="0.25"/>
  <cols>
    <col min="1" max="1" width="6.140625" style="6" bestFit="1" customWidth="1"/>
    <col min="2" max="2" width="27.28515625" style="6" customWidth="1"/>
    <col min="3" max="4" width="9.140625" style="6"/>
    <col min="5" max="5" width="14.85546875" style="1" customWidth="1"/>
    <col min="6" max="7" width="14.71093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6" customWidth="1"/>
    <col min="12" max="12" width="12.5703125" style="6" customWidth="1"/>
    <col min="13" max="13" width="10.28515625" style="6" customWidth="1"/>
    <col min="14" max="14" width="17.42578125" style="6" customWidth="1"/>
    <col min="15" max="15" width="16.28515625" style="1" customWidth="1"/>
    <col min="16" max="16384" width="9.140625" style="5"/>
  </cols>
  <sheetData>
    <row r="1" spans="2:15" x14ac:dyDescent="0.25">
      <c r="O1" s="7" t="s">
        <v>34</v>
      </c>
    </row>
    <row r="2" spans="2:15" x14ac:dyDescent="0.25">
      <c r="O2" s="7" t="s">
        <v>30</v>
      </c>
    </row>
    <row r="3" spans="2:15" x14ac:dyDescent="0.25">
      <c r="O3" s="7" t="s">
        <v>32</v>
      </c>
    </row>
    <row r="4" spans="2:15" x14ac:dyDescent="0.25">
      <c r="O4" s="7" t="s">
        <v>33</v>
      </c>
    </row>
    <row r="5" spans="2:15" x14ac:dyDescent="0.25">
      <c r="O5" s="7" t="s">
        <v>31</v>
      </c>
    </row>
    <row r="6" spans="2:15" x14ac:dyDescent="0.25">
      <c r="O6" s="7" t="s">
        <v>35</v>
      </c>
    </row>
    <row r="9" spans="2:15" x14ac:dyDescent="0.25">
      <c r="O9" s="3" t="s">
        <v>16</v>
      </c>
    </row>
    <row r="10" spans="2:15" x14ac:dyDescent="0.25">
      <c r="O10" s="4" t="s">
        <v>21</v>
      </c>
    </row>
    <row r="11" spans="2:15" x14ac:dyDescent="0.25">
      <c r="O11" s="4" t="s">
        <v>17</v>
      </c>
    </row>
    <row r="13" spans="2:15" ht="28.9" customHeight="1" x14ac:dyDescent="0.25">
      <c r="L13" s="17" t="s">
        <v>20</v>
      </c>
      <c r="M13" s="17"/>
      <c r="O13" s="1" t="s">
        <v>18</v>
      </c>
    </row>
    <row r="14" spans="2:15" ht="18.75" x14ac:dyDescent="0.25">
      <c r="O14" s="2"/>
    </row>
    <row r="15" spans="2:15" ht="18.75" x14ac:dyDescent="0.25">
      <c r="B15" s="17" t="s">
        <v>19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"/>
    </row>
    <row r="18" spans="1:15" s="6" customFormat="1" ht="54" customHeight="1" x14ac:dyDescent="0.25">
      <c r="A18" s="19" t="s">
        <v>14</v>
      </c>
      <c r="B18" s="20"/>
      <c r="C18" s="21">
        <f>SUMIF(O21:O25,"&gt;0")</f>
        <v>844902.92666666664</v>
      </c>
      <c r="D18" s="20"/>
      <c r="E18" s="8" t="s">
        <v>42</v>
      </c>
      <c r="F18" s="8" t="s">
        <v>40</v>
      </c>
      <c r="G18" s="8" t="s">
        <v>41</v>
      </c>
      <c r="H18" s="8"/>
      <c r="I18" s="8"/>
      <c r="J18" s="9"/>
      <c r="K18" s="10"/>
      <c r="L18" s="10"/>
      <c r="M18" s="10"/>
      <c r="N18" s="10"/>
      <c r="O18" s="9"/>
    </row>
    <row r="19" spans="1:15" s="6" customFormat="1" ht="30" customHeight="1" x14ac:dyDescent="0.25">
      <c r="A19" s="24" t="s">
        <v>0</v>
      </c>
      <c r="B19" s="24" t="s">
        <v>1</v>
      </c>
      <c r="C19" s="24" t="s">
        <v>2</v>
      </c>
      <c r="D19" s="24"/>
      <c r="E19" s="9" t="s">
        <v>5</v>
      </c>
      <c r="F19" s="9" t="s">
        <v>7</v>
      </c>
      <c r="G19" s="9" t="s">
        <v>8</v>
      </c>
      <c r="H19" s="9" t="s">
        <v>22</v>
      </c>
      <c r="I19" s="9" t="s">
        <v>23</v>
      </c>
      <c r="J19" s="22" t="s">
        <v>15</v>
      </c>
      <c r="K19" s="24" t="s">
        <v>11</v>
      </c>
      <c r="L19" s="24" t="s">
        <v>12</v>
      </c>
      <c r="M19" s="24" t="s">
        <v>13</v>
      </c>
      <c r="N19" s="24" t="s">
        <v>9</v>
      </c>
      <c r="O19" s="18" t="s">
        <v>10</v>
      </c>
    </row>
    <row r="20" spans="1:15" s="6" customFormat="1" ht="30" x14ac:dyDescent="0.25">
      <c r="A20" s="24"/>
      <c r="B20" s="25"/>
      <c r="C20" s="11" t="s">
        <v>3</v>
      </c>
      <c r="D20" s="11" t="s">
        <v>4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23"/>
      <c r="K20" s="24"/>
      <c r="L20" s="24"/>
      <c r="M20" s="24"/>
      <c r="N20" s="24"/>
      <c r="O20" s="18"/>
    </row>
    <row r="21" spans="1:15" s="6" customFormat="1" x14ac:dyDescent="0.25">
      <c r="A21" s="12">
        <v>1</v>
      </c>
      <c r="B21" s="13" t="s">
        <v>36</v>
      </c>
      <c r="C21" s="15" t="s">
        <v>25</v>
      </c>
      <c r="D21" s="15">
        <v>305564.40000000002</v>
      </c>
      <c r="E21" s="9">
        <v>1.8</v>
      </c>
      <c r="F21" s="9">
        <v>1.9</v>
      </c>
      <c r="G21" s="9">
        <v>1.75</v>
      </c>
      <c r="H21" s="9"/>
      <c r="I21" s="9"/>
      <c r="J21" s="9">
        <f t="shared" ref="J21:J23" si="0">AVERAGE(E21:I21)</f>
        <v>1.8166666666666667</v>
      </c>
      <c r="K21" s="10">
        <f t="shared" ref="K21:K23" si="1">COUNT(E21:I21)</f>
        <v>3</v>
      </c>
      <c r="L21" s="10">
        <f t="shared" ref="L21:L23" si="2">STDEV(E21:I21)</f>
        <v>7.6376261582597291E-2</v>
      </c>
      <c r="M21" s="10">
        <f t="shared" ref="M21:M23" si="3">L21/J21*100</f>
        <v>4.2041978852805846</v>
      </c>
      <c r="N21" s="10" t="str">
        <f t="shared" ref="N21:N23" si="4">IF(M21&lt;33,"ОДНОРОДНЫЕ","НЕОДНОРОДНЫЕ")</f>
        <v>ОДНОРОДНЫЕ</v>
      </c>
      <c r="O21" s="9">
        <f t="shared" ref="O21:O23" si="5">D21*J21</f>
        <v>555108.66</v>
      </c>
    </row>
    <row r="22" spans="1:15" s="6" customFormat="1" x14ac:dyDescent="0.25">
      <c r="A22" s="12">
        <v>2</v>
      </c>
      <c r="B22" s="14" t="s">
        <v>37</v>
      </c>
      <c r="C22" s="15" t="s">
        <v>25</v>
      </c>
      <c r="D22" s="15">
        <v>160920</v>
      </c>
      <c r="E22" s="9">
        <v>1.4</v>
      </c>
      <c r="F22" s="9">
        <v>1.57</v>
      </c>
      <c r="G22" s="9">
        <v>1.38</v>
      </c>
      <c r="H22" s="9"/>
      <c r="I22" s="9"/>
      <c r="J22" s="9">
        <f t="shared" si="0"/>
        <v>1.45</v>
      </c>
      <c r="K22" s="10">
        <f t="shared" si="1"/>
        <v>3</v>
      </c>
      <c r="L22" s="10">
        <f t="shared" si="2"/>
        <v>0.10440306508910559</v>
      </c>
      <c r="M22" s="10">
        <f t="shared" si="3"/>
        <v>7.2002113854555585</v>
      </c>
      <c r="N22" s="10" t="str">
        <f t="shared" si="4"/>
        <v>ОДНОРОДНЫЕ</v>
      </c>
      <c r="O22" s="9">
        <f t="shared" si="5"/>
        <v>233334</v>
      </c>
    </row>
    <row r="23" spans="1:15" s="6" customFormat="1" x14ac:dyDescent="0.25">
      <c r="A23" s="12">
        <v>3</v>
      </c>
      <c r="B23" s="14" t="s">
        <v>26</v>
      </c>
      <c r="C23" s="16" t="s">
        <v>27</v>
      </c>
      <c r="D23" s="15">
        <v>30</v>
      </c>
      <c r="E23" s="9">
        <v>620</v>
      </c>
      <c r="F23" s="9">
        <v>750</v>
      </c>
      <c r="G23" s="9">
        <v>600</v>
      </c>
      <c r="H23" s="9"/>
      <c r="I23" s="9"/>
      <c r="J23" s="9">
        <f t="shared" si="0"/>
        <v>656.66666666666663</v>
      </c>
      <c r="K23" s="10">
        <f t="shared" si="1"/>
        <v>3</v>
      </c>
      <c r="L23" s="10">
        <f t="shared" si="2"/>
        <v>81.445278152471019</v>
      </c>
      <c r="M23" s="10">
        <f t="shared" si="3"/>
        <v>12.402834236416908</v>
      </c>
      <c r="N23" s="10" t="str">
        <f t="shared" si="4"/>
        <v>ОДНОРОДНЫЕ</v>
      </c>
      <c r="O23" s="9">
        <f t="shared" si="5"/>
        <v>19700</v>
      </c>
    </row>
    <row r="24" spans="1:15" s="6" customFormat="1" x14ac:dyDescent="0.25">
      <c r="A24" s="12">
        <v>4</v>
      </c>
      <c r="B24" s="14" t="s">
        <v>38</v>
      </c>
      <c r="C24" s="16" t="s">
        <v>25</v>
      </c>
      <c r="D24" s="15">
        <v>5723.4</v>
      </c>
      <c r="E24" s="9">
        <v>4</v>
      </c>
      <c r="F24" s="9">
        <v>4.2</v>
      </c>
      <c r="G24" s="9">
        <v>3.8</v>
      </c>
      <c r="H24" s="9"/>
      <c r="I24" s="9"/>
      <c r="J24" s="9">
        <f t="shared" ref="J24:J25" si="6">AVERAGE(E24:I24)</f>
        <v>4</v>
      </c>
      <c r="K24" s="10">
        <f t="shared" ref="K24:K25" si="7">COUNT(E24:I24)</f>
        <v>3</v>
      </c>
      <c r="L24" s="10">
        <f t="shared" ref="L24:L25" si="8">STDEV(E24:I24)</f>
        <v>0.20000000000000018</v>
      </c>
      <c r="M24" s="10">
        <f t="shared" ref="M24:M25" si="9">L24/J24*100</f>
        <v>5.0000000000000044</v>
      </c>
      <c r="N24" s="10" t="str">
        <f t="shared" ref="N24:N25" si="10">IF(M24&lt;33,"ОДНОРОДНЫЕ","НЕОДНОРОДНЫЕ")</f>
        <v>ОДНОРОДНЫЕ</v>
      </c>
      <c r="O24" s="9">
        <f t="shared" ref="O24:O25" si="11">D24*J24</f>
        <v>22893.599999999999</v>
      </c>
    </row>
    <row r="25" spans="1:15" s="6" customFormat="1" x14ac:dyDescent="0.25">
      <c r="A25" s="12">
        <v>5</v>
      </c>
      <c r="B25" s="14" t="s">
        <v>39</v>
      </c>
      <c r="C25" s="16" t="s">
        <v>28</v>
      </c>
      <c r="D25" s="15">
        <v>4</v>
      </c>
      <c r="E25" s="9">
        <v>3200</v>
      </c>
      <c r="F25" s="9">
        <v>3700</v>
      </c>
      <c r="G25" s="9">
        <v>3500</v>
      </c>
      <c r="H25" s="9"/>
      <c r="I25" s="9"/>
      <c r="J25" s="9">
        <f t="shared" si="6"/>
        <v>3466.6666666666665</v>
      </c>
      <c r="K25" s="10">
        <f t="shared" si="7"/>
        <v>3</v>
      </c>
      <c r="L25" s="10">
        <f t="shared" si="8"/>
        <v>251.66114784235833</v>
      </c>
      <c r="M25" s="10">
        <f t="shared" si="9"/>
        <v>7.2594561877603363</v>
      </c>
      <c r="N25" s="10" t="str">
        <f t="shared" si="10"/>
        <v>ОДНОРОДНЫЕ</v>
      </c>
      <c r="O25" s="9">
        <f t="shared" si="11"/>
        <v>13866.666666666666</v>
      </c>
    </row>
    <row r="26" spans="1:15" x14ac:dyDescent="0.25">
      <c r="E26" s="1">
        <f>SUMPRODUCT($D$21:$D$25,E21:E25)</f>
        <v>829597.52</v>
      </c>
      <c r="F26" s="1">
        <f t="shared" ref="F26:G26" si="12">SUMPRODUCT($D$21:$D$25,F21:F25)</f>
        <v>894555.04</v>
      </c>
      <c r="G26" s="1">
        <f t="shared" si="12"/>
        <v>810556.22000000009</v>
      </c>
    </row>
    <row r="28" spans="1:15" ht="33.6" customHeight="1" x14ac:dyDescent="0.25">
      <c r="A28" s="26" t="s">
        <v>29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ht="33.6" customHeight="1" x14ac:dyDescent="0.25">
      <c r="A29" s="26" t="s">
        <v>24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ht="34.5" customHeight="1" x14ac:dyDescent="0.25">
      <c r="A31" s="27" t="s">
        <v>43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</sheetData>
  <mergeCells count="17">
    <mergeCell ref="A28:O28"/>
    <mergeCell ref="A29:O29"/>
    <mergeCell ref="A30:O30"/>
    <mergeCell ref="A31:O31"/>
    <mergeCell ref="C19:D19"/>
    <mergeCell ref="L13:M13"/>
    <mergeCell ref="B15:N1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:N25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5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G17" sqref="G17"/>
    </sheetView>
  </sheetViews>
  <sheetFormatPr defaultRowHeight="15" x14ac:dyDescent="0.25"/>
  <cols>
    <col min="3" max="3" width="8.85546875" customWidth="1"/>
    <col min="7" max="7" width="8.85546875" customWidth="1"/>
  </cols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2023-01-19T04:37:39Z</dcterms:modified>
</cp:coreProperties>
</file>