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F22" i="1"/>
  <c r="E22" i="1"/>
  <c r="K21" i="1"/>
  <c r="J21" i="1" l="1"/>
  <c r="L21" i="1" l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<sst xmlns="http://schemas.openxmlformats.org/spreadsheetml/2006/main" count="42" uniqueCount="38">
  <si>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</si>
  <si>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</si>
  <si>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</si>
  <si>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</si>
  <si>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</si>
  <si>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</si>
  <si>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</si>
  <si>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</si>
  <si>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</si>
  <si>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</si>
  <si>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</si>
  <si>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</si>
  <si>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</si>
  <si>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</si>
  <si>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</si>
  <si>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</si>
  <si>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</si>
  <si>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</si>
  <si>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</si>
  <si>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</si>
  <si>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</si>
  <si>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</si>
  <si>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</si>
  <si>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</si>
  <si>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</si>
  <si>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</si>
  <si>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</si>
  <si>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мес.</t>
  </si>
  <si>
    <t>Источник № 1</t>
  </si>
  <si>
    <t>Источник № 2</t>
  </si>
  <si>
    <t>Источник № 3</t>
  </si>
  <si>
    <t>на оказание услуг по техническому обслуживанию рентгеновского оборудования путем запроса котировок</t>
  </si>
  <si>
    <t>Оказание услуг по техническому обслуживанию рентгеновского оборудования</t>
  </si>
  <si>
    <t>Исходя из имеющегося у Заказчика объёма финансового обеспечения для осуществления закупки НМЦД устанавливается в размере 847773,12 руб. (восемьсот сорок семь тысяч семьсот семьдесят три рубля двенадцать копеек)</t>
  </si>
  <si>
    <t>№ 014-23</t>
  </si>
  <si>
    <t>КП вх. 96-01/23 от 12.01.2023</t>
  </si>
  <si>
    <t>КП вх. 97-01/23 от 12.01.2023</t>
  </si>
  <si>
    <t>КП вх. 120/01-23 от 12.01.2023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</si>
</sst>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zoomScale="85" zoomScaleNormal="85" zoomScalePageLayoutView="70" workbookViewId="0">
      <selection activeCell="A25" sqref="A25:O25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7.85546875" style="3" customWidth="1"/>
    <col min="6" max="6" width="18.5703125" style="3" customWidth="1"/>
    <col min="7" max="7" width="17" style="3" customWidth="1"/>
    <col min="8" max="8" width="14.7109375" style="3" hidden="1" customWidth="1"/>
    <col min="9" max="9" width="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2" t="s">
        <v>23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2" t="s">
        <v>24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2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2" t="s">
        <v>31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2" t="s">
        <v>25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2" t="s">
        <v>26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2" t="s">
        <v>34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13</v>
      </c>
    </row>
    <row r="10" spans="1:15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9" t="s">
        <v>18</v>
      </c>
    </row>
    <row r="11" spans="1:15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9" t="s">
        <v>14</v>
      </c>
    </row>
    <row r="12" spans="1:15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28" t="s">
        <v>17</v>
      </c>
      <c r="M13" s="28"/>
      <c r="N13" s="13"/>
      <c r="O13" s="4" t="s">
        <v>15</v>
      </c>
    </row>
    <row r="14" spans="1:15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5"/>
    </row>
    <row r="15" spans="1:15" ht="18.75" x14ac:dyDescent="0.25">
      <c r="A15" s="13"/>
      <c r="B15" s="28" t="s">
        <v>16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5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6" customFormat="1" ht="54.6" customHeight="1" x14ac:dyDescent="0.25">
      <c r="A18" s="32" t="s">
        <v>11</v>
      </c>
      <c r="B18" s="33"/>
      <c r="C18" s="34"/>
      <c r="D18" s="33"/>
      <c r="E18" s="26" t="s">
        <v>37</v>
      </c>
      <c r="F18" s="26" t="s">
        <v>35</v>
      </c>
      <c r="G18" s="26" t="s">
        <v>36</v>
      </c>
      <c r="H18" s="15"/>
      <c r="I18" s="16"/>
      <c r="J18" s="16"/>
      <c r="K18" s="17"/>
      <c r="L18" s="17"/>
      <c r="M18" s="17"/>
      <c r="N18" s="17"/>
      <c r="O18" s="16"/>
    </row>
    <row r="19" spans="1:17" s="6" customFormat="1" ht="30" customHeight="1" x14ac:dyDescent="0.25">
      <c r="A19" s="37" t="s">
        <v>0</v>
      </c>
      <c r="B19" s="37" t="s">
        <v>1</v>
      </c>
      <c r="C19" s="37" t="s">
        <v>2</v>
      </c>
      <c r="D19" s="37"/>
      <c r="E19" s="16" t="s">
        <v>28</v>
      </c>
      <c r="F19" s="16" t="s">
        <v>29</v>
      </c>
      <c r="G19" s="16" t="s">
        <v>30</v>
      </c>
      <c r="H19" s="16" t="s">
        <v>19</v>
      </c>
      <c r="I19" s="16" t="s">
        <v>20</v>
      </c>
      <c r="J19" s="35" t="s">
        <v>12</v>
      </c>
      <c r="K19" s="37" t="s">
        <v>8</v>
      </c>
      <c r="L19" s="37" t="s">
        <v>9</v>
      </c>
      <c r="M19" s="37" t="s">
        <v>10</v>
      </c>
      <c r="N19" s="37" t="s">
        <v>6</v>
      </c>
      <c r="O19" s="31" t="s">
        <v>7</v>
      </c>
    </row>
    <row r="20" spans="1:17" s="6" customFormat="1" ht="90" x14ac:dyDescent="0.25">
      <c r="A20" s="38"/>
      <c r="B20" s="38"/>
      <c r="C20" s="18" t="s">
        <v>3</v>
      </c>
      <c r="D20" s="18" t="s">
        <v>4</v>
      </c>
      <c r="E20" s="16" t="s">
        <v>5</v>
      </c>
      <c r="F20" s="16" t="s">
        <v>5</v>
      </c>
      <c r="G20" s="16" t="s">
        <v>5</v>
      </c>
      <c r="H20" s="16" t="s">
        <v>5</v>
      </c>
      <c r="I20" s="16" t="s">
        <v>5</v>
      </c>
      <c r="J20" s="36"/>
      <c r="K20" s="37"/>
      <c r="L20" s="37"/>
      <c r="M20" s="37"/>
      <c r="N20" s="37"/>
      <c r="O20" s="31"/>
    </row>
    <row r="21" spans="1:17" s="6" customFormat="1" ht="38.25" x14ac:dyDescent="0.25">
      <c r="A21" s="22">
        <v>1</v>
      </c>
      <c r="B21" s="21" t="s">
        <v>32</v>
      </c>
      <c r="C21" s="23" t="s">
        <v>27</v>
      </c>
      <c r="D21" s="11">
        <v>12</v>
      </c>
      <c r="E21" s="19">
        <v>85140</v>
      </c>
      <c r="F21" s="16">
        <v>70647.759999999995</v>
      </c>
      <c r="G21" s="16">
        <v>78432</v>
      </c>
      <c r="H21" s="16"/>
      <c r="I21" s="16"/>
      <c r="J21" s="16">
        <f>AVERAGE(E21:I21)</f>
        <v>78073.253333333341</v>
      </c>
      <c r="K21" s="17">
        <f>COUNT(E21:I21)</f>
        <v>3</v>
      </c>
      <c r="L21" s="17">
        <f>STDEV(E21:I21)</f>
        <v>7252.7773599176035</v>
      </c>
      <c r="M21" s="17">
        <f t="shared" ref="M21" si="0">L21/J21*100</f>
        <v>9.2897081269969739</v>
      </c>
      <c r="N21" s="17" t="str">
        <f t="shared" ref="N21" si="1">IF(M21&lt;33,"ОДНОРОДНЫЕ","НЕОДНОРОДНЫЕ")</f>
        <v>ОДНОРОДНЫЕ</v>
      </c>
      <c r="O21" s="16">
        <f>D21*J21</f>
        <v>936879.04</v>
      </c>
    </row>
    <row r="22" spans="1:17" s="6" customFormat="1" x14ac:dyDescent="0.25">
      <c r="A22" s="22"/>
      <c r="B22" s="24"/>
      <c r="C22" s="22"/>
      <c r="D22" s="20"/>
      <c r="E22" s="16">
        <f>D21*E21</f>
        <v>1021680</v>
      </c>
      <c r="F22" s="25">
        <f>F21*D21</f>
        <v>847773.11999999988</v>
      </c>
      <c r="G22" s="25">
        <f>D21*G21</f>
        <v>941184</v>
      </c>
      <c r="H22" s="16"/>
      <c r="I22" s="16"/>
      <c r="J22" s="16"/>
      <c r="K22" s="17"/>
      <c r="L22" s="17"/>
      <c r="M22" s="17"/>
      <c r="N22" s="17"/>
      <c r="O22" s="16">
        <f>SUM(O21:O21)</f>
        <v>936879.04</v>
      </c>
    </row>
    <row r="23" spans="1:17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4"/>
      <c r="K23" s="13"/>
      <c r="L23" s="13"/>
      <c r="M23" s="13"/>
      <c r="N23" s="13"/>
      <c r="O23" s="4"/>
    </row>
    <row r="24" spans="1:17" s="10" customFormat="1" ht="33.6" customHeight="1" x14ac:dyDescent="0.25">
      <c r="A24" s="29" t="s">
        <v>22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7" s="10" customFormat="1" ht="33.6" customHeight="1" x14ac:dyDescent="0.25">
      <c r="A25" s="30" t="s">
        <v>21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7" s="10" customFormat="1" ht="36" customHeight="1" x14ac:dyDescent="0.25">
      <c r="A26" s="27" t="s">
        <v>33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14"/>
      <c r="Q26" s="14"/>
    </row>
  </sheetData>
  <mergeCells count="16">
    <mergeCell ref="A26:O26"/>
    <mergeCell ref="L13:M13"/>
    <mergeCell ref="B15:N15"/>
    <mergeCell ref="A24:O24"/>
    <mergeCell ref="A25:O25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2023-01-12T07:13:10Z</dcterms:modified>
</cp:coreProperties>
</file>