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K21" i="1"/>
  <c r="J21" i="1" l="1"/>
  <c r="L21" i="1" l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<sst xmlns="http://schemas.openxmlformats.org/spreadsheetml/2006/main" count="42" uniqueCount="38">
  <si>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</si>
  <si>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</si>
  <si>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</si>
  <si>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</si>
  <si>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</si>
  <si>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</si>
  <si>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</si>
  <si>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</si>
  <si>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</si>
  <si>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</si>
  <si>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</si>
  <si>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</si>
  <si>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</si>
  <si>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</si>
  <si>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</si>
  <si>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</si>
  <si>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</si>
  <si>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</si>
  <si>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</si>
  <si>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</si>
  <si>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</si>
  <si>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</si>
  <si>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</si>
  <si>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</si>
  <si>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</si>
  <si>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</si>
  <si>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</si>
  <si>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013-23</t>
  </si>
  <si>
    <t>на оказание услуг по техническому обслуживанию стоматологического оборудования путем запроса котировок</t>
  </si>
  <si>
    <t>КП вх. 60-01/23 от 11.01.2023</t>
  </si>
  <si>
    <t>мес.</t>
  </si>
  <si>
    <t>Оказание услуг по техническому обслуживанию стоматологического оборудования</t>
  </si>
  <si>
    <t>КП вх. 61-01/23 от 11.01.2023</t>
  </si>
  <si>
    <t>Источник № 1</t>
  </si>
  <si>
    <t>Источник № 2</t>
  </si>
  <si>
    <t>Источник № 3</t>
  </si>
  <si>
    <t>КП вх. 59-01/23 от 11.01.2023</t>
  </si>
  <si>
    <t>Исходя из имеющегося у Заказчика объёма финансового обеспечения для осуществления закупки НМЦД устанавливается в размере 667741,80 руб. (шестьсот шестьдесят семь тысяч семьсот сорок один рубль восемьдесят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</si>
</sst>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="85" zoomScaleNormal="85" zoomScalePageLayoutView="70" workbookViewId="0">
      <selection activeCell="E21" sqref="E21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7.85546875" style="3" customWidth="1"/>
    <col min="6" max="6" width="18.5703125" style="3" customWidth="1"/>
    <col min="7" max="7" width="17" style="3" customWidth="1"/>
    <col min="8" max="8" width="14.7109375" style="3" hidden="1" customWidth="1"/>
    <col min="9" max="9" width="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23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24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28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25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26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27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13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18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14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7" t="s">
        <v>17</v>
      </c>
      <c r="M13" s="27"/>
      <c r="N13" s="13"/>
      <c r="O13" s="4" t="s">
        <v>15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7" t="s">
        <v>16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1" t="s">
        <v>11</v>
      </c>
      <c r="B18" s="32"/>
      <c r="C18" s="33"/>
      <c r="D18" s="32"/>
      <c r="E18" s="15" t="s">
        <v>29</v>
      </c>
      <c r="F18" s="15" t="s">
        <v>32</v>
      </c>
      <c r="G18" s="15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6" t="s">
        <v>0</v>
      </c>
      <c r="B19" s="36" t="s">
        <v>1</v>
      </c>
      <c r="C19" s="36" t="s">
        <v>2</v>
      </c>
      <c r="D19" s="36"/>
      <c r="E19" s="16" t="s">
        <v>33</v>
      </c>
      <c r="F19" s="16" t="s">
        <v>34</v>
      </c>
      <c r="G19" s="16" t="s">
        <v>35</v>
      </c>
      <c r="H19" s="16" t="s">
        <v>19</v>
      </c>
      <c r="I19" s="16" t="s">
        <v>20</v>
      </c>
      <c r="J19" s="34" t="s">
        <v>12</v>
      </c>
      <c r="K19" s="36" t="s">
        <v>8</v>
      </c>
      <c r="L19" s="36" t="s">
        <v>9</v>
      </c>
      <c r="M19" s="36" t="s">
        <v>10</v>
      </c>
      <c r="N19" s="36" t="s">
        <v>6</v>
      </c>
      <c r="O19" s="30" t="s">
        <v>7</v>
      </c>
    </row>
    <row r="20" spans="1:17" s="6" customFormat="1" ht="90" x14ac:dyDescent="0.25">
      <c r="A20" s="37"/>
      <c r="B20" s="37"/>
      <c r="C20" s="18" t="s">
        <v>3</v>
      </c>
      <c r="D20" s="18" t="s">
        <v>4</v>
      </c>
      <c r="E20" s="16" t="s">
        <v>5</v>
      </c>
      <c r="F20" s="16" t="s">
        <v>5</v>
      </c>
      <c r="G20" s="16" t="s">
        <v>5</v>
      </c>
      <c r="H20" s="16" t="s">
        <v>5</v>
      </c>
      <c r="I20" s="16" t="s">
        <v>5</v>
      </c>
      <c r="J20" s="35"/>
      <c r="K20" s="36"/>
      <c r="L20" s="36"/>
      <c r="M20" s="36"/>
      <c r="N20" s="36"/>
      <c r="O20" s="30"/>
    </row>
    <row r="21" spans="1:17" s="6" customFormat="1" ht="51" x14ac:dyDescent="0.25">
      <c r="A21" s="22">
        <v>1</v>
      </c>
      <c r="B21" s="21" t="s">
        <v>31</v>
      </c>
      <c r="C21" s="23" t="s">
        <v>30</v>
      </c>
      <c r="D21" s="11">
        <v>12</v>
      </c>
      <c r="E21" s="19">
        <v>55645.15</v>
      </c>
      <c r="F21" s="16">
        <v>64960</v>
      </c>
      <c r="G21" s="16">
        <v>58427.41</v>
      </c>
      <c r="H21" s="16"/>
      <c r="I21" s="16"/>
      <c r="J21" s="16">
        <f>AVERAGE(E21:I21)</f>
        <v>59677.52</v>
      </c>
      <c r="K21" s="17">
        <f>COUNT(E21:I21)</f>
        <v>3</v>
      </c>
      <c r="L21" s="17">
        <f>STDEV(E21:I21)</f>
        <v>4781.5989888007116</v>
      </c>
      <c r="M21" s="17">
        <f t="shared" ref="M21" si="0">L21/J21*100</f>
        <v>8.01239560357185</v>
      </c>
      <c r="N21" s="17" t="str">
        <f t="shared" ref="N21" si="1">IF(M21&lt;33,"ОДНОРОДНЫЕ","НЕОДНОРОДНЫЕ")</f>
        <v>ОДНОРОДНЫЕ</v>
      </c>
      <c r="O21" s="16">
        <f>D21*J21</f>
        <v>716130.24</v>
      </c>
    </row>
    <row r="22" spans="1:17" s="6" customFormat="1" x14ac:dyDescent="0.25">
      <c r="A22" s="22"/>
      <c r="B22" s="24"/>
      <c r="C22" s="22"/>
      <c r="D22" s="20"/>
      <c r="E22" s="16">
        <f>D21*E21</f>
        <v>667741.80000000005</v>
      </c>
      <c r="F22" s="25">
        <f>F21*D21</f>
        <v>779520</v>
      </c>
      <c r="G22" s="25">
        <f>D21*G21</f>
        <v>701128.92</v>
      </c>
      <c r="H22" s="16"/>
      <c r="I22" s="16"/>
      <c r="J22" s="16"/>
      <c r="K22" s="17"/>
      <c r="L22" s="17"/>
      <c r="M22" s="17"/>
      <c r="N22" s="17"/>
      <c r="O22" s="16">
        <f>SUM(O21:O21)</f>
        <v>716130.24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28" t="s">
        <v>22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7" s="10" customFormat="1" ht="33.6" customHeight="1" x14ac:dyDescent="0.25">
      <c r="A25" s="29" t="s">
        <v>21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17" s="10" customFormat="1" ht="36" customHeight="1" x14ac:dyDescent="0.25">
      <c r="A26" s="26" t="s">
        <v>37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14"/>
      <c r="Q26" s="14"/>
    </row>
  </sheetData>
  <mergeCells count="16">
    <mergeCell ref="A26:O26"/>
    <mergeCell ref="L13:M13"/>
    <mergeCell ref="B15:N15"/>
    <mergeCell ref="A24:O24"/>
    <mergeCell ref="A25:O25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2023-01-11T02:48:53Z</dcterms:modified>
</cp:coreProperties>
</file>