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  <c r="G22" i="1"/>
  <c r="E22" i="1"/>
  <c r="J21" i="1" l="1"/>
  <c r="L21" i="1" l="1"/>
  <c r="K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<sst xmlns="http://schemas.openxmlformats.org/spreadsheetml/2006/main" count="42" uniqueCount="38">
  <si>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</si>
  <si>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</si>
  <si>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</si>
  <si>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</si>
  <si>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</si>
  <si>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</si>
  <si>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</si>
  <si>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</si>
  <si>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</si>
  <si>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</si>
  <si>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</si>
  <si>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</si>
  <si>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</si>
  <si>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</si>
  <si>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</si>
  <si>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</si>
  <si>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</si>
  <si>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</si>
  <si>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</si>
  <si>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</si>
  <si>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</si>
  <si>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</si>
  <si>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</si>
  <si>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</si>
  <si>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</si>
  <si>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</si>
  <si>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</si>
  <si>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</si>
  <si>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</si>
  <si>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усл.ед.</t>
  </si>
  <si>
    <t>путем запроса котировок в электронной форме, участниками которого могут являться</t>
  </si>
  <si>
    <t>на оказание услуг по техническому обслуживанию мочевой станции Beckman Coulter (IQ 200 ELITE PRO) с заменой запасных частей</t>
  </si>
  <si>
    <t>Техническое обслуживание мочевой станции Beckman Coulter (IQ 200 ELITE PRO) с заменой запасных частей</t>
  </si>
  <si>
    <t>№ 006-23</t>
  </si>
  <si>
    <t>КП вх. 87-01/23 от 11.01.2023</t>
  </si>
  <si>
    <t>КП вх. 88-01/23 от 11.01.2023</t>
  </si>
  <si>
    <t>КП вх. 89-01/23 от 11.01.2023</t>
  </si>
  <si>
    <t>Исходя из имеющегося у Заказчика объёма финансового обеспечения для осуществления закупки НМЦД устанавливается в размере 268758,50 руб. (двести шестьдесят восемь тысяч семьсот пятьдесят восемь рублей пятьдесят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</si>
</sst>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G21" sqref="G2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5.5703125" style="3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30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28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33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0" t="s">
        <v>20</v>
      </c>
      <c r="M13" s="30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8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8" s="6" customFormat="1" ht="54.6" customHeight="1" x14ac:dyDescent="0.25">
      <c r="A18" s="34" t="s">
        <v>14</v>
      </c>
      <c r="B18" s="35"/>
      <c r="C18" s="36"/>
      <c r="D18" s="35"/>
      <c r="E18" s="26" t="s">
        <v>34</v>
      </c>
      <c r="F18" s="26" t="s">
        <v>35</v>
      </c>
      <c r="G18" s="26" t="s">
        <v>36</v>
      </c>
      <c r="H18" s="15"/>
      <c r="I18" s="16"/>
      <c r="J18" s="16"/>
      <c r="K18" s="17"/>
      <c r="L18" s="17"/>
      <c r="M18" s="17"/>
      <c r="N18" s="17"/>
      <c r="O18" s="16"/>
    </row>
    <row r="19" spans="1:18" s="6" customFormat="1" ht="30" customHeight="1" x14ac:dyDescent="0.25">
      <c r="A19" s="39" t="s">
        <v>0</v>
      </c>
      <c r="B19" s="39" t="s">
        <v>1</v>
      </c>
      <c r="C19" s="39" t="s">
        <v>2</v>
      </c>
      <c r="D19" s="39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7" t="s">
        <v>15</v>
      </c>
      <c r="K19" s="39" t="s">
        <v>11</v>
      </c>
      <c r="L19" s="39" t="s">
        <v>12</v>
      </c>
      <c r="M19" s="39" t="s">
        <v>13</v>
      </c>
      <c r="N19" s="39" t="s">
        <v>9</v>
      </c>
      <c r="O19" s="33" t="s">
        <v>10</v>
      </c>
    </row>
    <row r="20" spans="1:18" s="6" customFormat="1" ht="30" x14ac:dyDescent="0.25">
      <c r="A20" s="40"/>
      <c r="B20" s="40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8"/>
      <c r="K20" s="39"/>
      <c r="L20" s="39"/>
      <c r="M20" s="39"/>
      <c r="N20" s="39"/>
      <c r="O20" s="33"/>
    </row>
    <row r="21" spans="1:18" s="6" customFormat="1" ht="51" x14ac:dyDescent="0.25">
      <c r="A21" s="22">
        <v>1</v>
      </c>
      <c r="B21" s="21" t="s">
        <v>32</v>
      </c>
      <c r="C21" s="23" t="s">
        <v>29</v>
      </c>
      <c r="D21" s="11">
        <v>1</v>
      </c>
      <c r="E21" s="19">
        <v>282196.42</v>
      </c>
      <c r="F21" s="16">
        <v>287571.59000000003</v>
      </c>
      <c r="G21" s="16">
        <v>268758.5</v>
      </c>
      <c r="H21" s="16"/>
      <c r="I21" s="16"/>
      <c r="J21" s="16">
        <f>AVERAGE(E21:I21)</f>
        <v>279508.83666666667</v>
      </c>
      <c r="K21" s="17">
        <f>COUNT(E21:I21)</f>
        <v>3</v>
      </c>
      <c r="L21" s="17">
        <f>STDEV(E21:I21)</f>
        <v>9690.2227511669462</v>
      </c>
      <c r="M21" s="17">
        <f t="shared" ref="M21" si="0">L21/J21*100</f>
        <v>3.4668752754758865</v>
      </c>
      <c r="N21" s="17" t="str">
        <f t="shared" ref="N21" si="1">IF(M21&lt;33,"ОДНОРОДНЫЕ","НЕОДНОРОДНЫЕ")</f>
        <v>ОДНОРОДНЫЕ</v>
      </c>
      <c r="O21" s="16">
        <f>D21*J21</f>
        <v>279508.83666666667</v>
      </c>
    </row>
    <row r="22" spans="1:18" s="6" customFormat="1" x14ac:dyDescent="0.25">
      <c r="A22" s="22"/>
      <c r="B22" s="24"/>
      <c r="C22" s="22"/>
      <c r="D22" s="20"/>
      <c r="E22" s="16">
        <f>SUM(E21:E21)</f>
        <v>282196.42</v>
      </c>
      <c r="F22" s="25">
        <f>SUM(F21:F21)</f>
        <v>287571.59000000003</v>
      </c>
      <c r="G22" s="25">
        <f>SUM(G21:G21)</f>
        <v>268758.5</v>
      </c>
      <c r="H22" s="16"/>
      <c r="I22" s="16"/>
      <c r="J22" s="16"/>
      <c r="K22" s="17"/>
      <c r="L22" s="17"/>
      <c r="M22" s="17"/>
      <c r="N22" s="17"/>
      <c r="O22" s="16">
        <f>SUM(O21:O21)</f>
        <v>279508.83666666667</v>
      </c>
    </row>
    <row r="23" spans="1:18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8" s="10" customFormat="1" ht="33.6" customHeight="1" x14ac:dyDescent="0.25">
      <c r="A24" s="31" t="s">
        <v>25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27"/>
      <c r="R24" s="28"/>
    </row>
    <row r="25" spans="1:18" s="10" customFormat="1" ht="33.6" customHeight="1" x14ac:dyDescent="0.25">
      <c r="A25" s="32" t="s">
        <v>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8" s="10" customFormat="1" ht="30.75" customHeight="1" x14ac:dyDescent="0.25">
      <c r="A26" s="29" t="s">
        <v>37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4"/>
      <c r="Q26" s="14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2023-01-26T02:17:08Z</dcterms:modified>
</cp:coreProperties>
</file>