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3" i="1" l="1"/>
  <c r="F23" i="1"/>
  <c r="G23" i="1"/>
  <c r="E23" i="1"/>
  <c r="J22" i="1" l="1"/>
  <c r="O22" i="1" s="1"/>
  <c r="K22" i="1"/>
  <c r="L22" i="1"/>
  <c r="M22" i="1" l="1"/>
  <c r="N22" i="1" s="1"/>
  <c r="J21" i="1"/>
  <c r="L21" i="1" l="1"/>
  <c r="K21" i="1"/>
  <c r="M21" i="1" l="1"/>
  <c r="N21" i="1" s="1"/>
  <c r="O21" i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<sst xmlns="http://schemas.openxmlformats.org/spreadsheetml/2006/main" count="44" uniqueCount="39">
  <si>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</si>
  <si>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</si>
  <si>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</si>
  <si>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</si>
  <si>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</si>
  <si>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</si>
  <si>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</si>
  <si>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</si>
  <si>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</si>
  <si>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</si>
  <si>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</si>
  <si>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</si>
  <si>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</si>
  <si>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</si>
  <si>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</si>
  <si>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</si>
  <si>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</si>
  <si>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</si>
  <si>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</si>
  <si>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</si>
  <si>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</si>
  <si>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</si>
  <si>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</si>
  <si>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</si>
  <si>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</si>
  <si>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</si>
  <si>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</si>
  <si>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</si>
  <si>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</si>
  <si>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усл.ед.</t>
  </si>
  <si>
    <t>№ 005-23</t>
  </si>
  <si>
    <t>на оказание услуг по техническому обслуживанию биохимического анализатора ЭРБА со станцией водоподготовки УВОИ МФ с заменой запасных частей</t>
  </si>
  <si>
    <t>Техническое обслуживание биохимического анализатора ЭРБА с заменой запасных частей</t>
  </si>
  <si>
    <t>Техническое обслуживание станции водоподготовки УВОИ МФ 1812-2с с заменой запасных частей</t>
  </si>
  <si>
    <t>КП вх.6668-12/22 от 09.12.2022</t>
  </si>
  <si>
    <t>КП вх.6669-12/22 от 09.12.2022</t>
  </si>
  <si>
    <t>КП вх.6667-12/22 от 09.12.2022</t>
  </si>
  <si>
    <t>Исходя из имеющегося у Заказчика объёма финансового обеспечения для осуществления закупки НМЦД устанавливается в размере 266 808,00 руб. (двести шестьдесят шесть тысяч восемьсот восемь рублей 00 копеек)</t>
  </si>
  <si>
    <t>путем запроса котировок в электронной форме, участниками которого могут являться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</si>
</sst>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O24" sqref="O24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31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38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28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30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9" t="s">
        <v>20</v>
      </c>
      <c r="M13" s="29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9" t="s">
        <v>19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3" t="s">
        <v>14</v>
      </c>
      <c r="B18" s="34"/>
      <c r="C18" s="35"/>
      <c r="D18" s="34"/>
      <c r="E18" s="15" t="s">
        <v>34</v>
      </c>
      <c r="F18" s="15" t="s">
        <v>35</v>
      </c>
      <c r="G18" s="15" t="s">
        <v>36</v>
      </c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38" t="s">
        <v>0</v>
      </c>
      <c r="B19" s="38" t="s">
        <v>1</v>
      </c>
      <c r="C19" s="38" t="s">
        <v>2</v>
      </c>
      <c r="D19" s="38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6" t="s">
        <v>15</v>
      </c>
      <c r="K19" s="38" t="s">
        <v>11</v>
      </c>
      <c r="L19" s="38" t="s">
        <v>12</v>
      </c>
      <c r="M19" s="38" t="s">
        <v>13</v>
      </c>
      <c r="N19" s="38" t="s">
        <v>9</v>
      </c>
      <c r="O19" s="32" t="s">
        <v>10</v>
      </c>
    </row>
    <row r="20" spans="1:17" s="6" customFormat="1" ht="30" x14ac:dyDescent="0.25">
      <c r="A20" s="39"/>
      <c r="B20" s="39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7"/>
      <c r="K20" s="38"/>
      <c r="L20" s="38"/>
      <c r="M20" s="38"/>
      <c r="N20" s="38"/>
      <c r="O20" s="32"/>
    </row>
    <row r="21" spans="1:17" s="6" customFormat="1" ht="51" x14ac:dyDescent="0.25">
      <c r="A21" s="22">
        <v>1</v>
      </c>
      <c r="B21" s="21" t="s">
        <v>32</v>
      </c>
      <c r="C21" s="23" t="s">
        <v>29</v>
      </c>
      <c r="D21" s="11">
        <v>1</v>
      </c>
      <c r="E21" s="19">
        <v>168636</v>
      </c>
      <c r="F21" s="16">
        <v>174378</v>
      </c>
      <c r="G21" s="16">
        <v>172058</v>
      </c>
      <c r="H21" s="16"/>
      <c r="I21" s="16"/>
      <c r="J21" s="16">
        <f>AVERAGE(E21:I21)</f>
        <v>171690.66666666666</v>
      </c>
      <c r="K21" s="17">
        <f>COUNT(E21:I21)</f>
        <v>3</v>
      </c>
      <c r="L21" s="17">
        <f>STDEV(E21:I21)</f>
        <v>2888.5708115490838</v>
      </c>
      <c r="M21" s="17">
        <f t="shared" ref="M21" si="0">L21/J21*100</f>
        <v>1.6824273955189279</v>
      </c>
      <c r="N21" s="17" t="str">
        <f t="shared" ref="N21:N22" si="1">IF(M21&lt;33,"ОДНОРОДНЫЕ","НЕОДНОРОДНЫЕ")</f>
        <v>ОДНОРОДНЫЕ</v>
      </c>
      <c r="O21" s="16">
        <f>D21*J21</f>
        <v>171690.66666666666</v>
      </c>
    </row>
    <row r="22" spans="1:17" s="6" customFormat="1" ht="51" x14ac:dyDescent="0.25">
      <c r="A22" s="25">
        <v>2</v>
      </c>
      <c r="B22" s="21" t="s">
        <v>33</v>
      </c>
      <c r="C22" s="23" t="s">
        <v>29</v>
      </c>
      <c r="D22" s="11">
        <v>1</v>
      </c>
      <c r="E22" s="19">
        <v>98172</v>
      </c>
      <c r="F22" s="26">
        <v>101515</v>
      </c>
      <c r="G22" s="26">
        <v>100172</v>
      </c>
      <c r="H22" s="26"/>
      <c r="I22" s="26"/>
      <c r="J22" s="26">
        <f>AVERAGE(E22:I22)</f>
        <v>99953</v>
      </c>
      <c r="K22" s="25">
        <f>COUNT(E22:I22)</f>
        <v>3</v>
      </c>
      <c r="L22" s="25">
        <f>STDEV(E22:I22)</f>
        <v>1682.2256091261956</v>
      </c>
      <c r="M22" s="25">
        <f t="shared" ref="M22" si="2">L22/J22*100</f>
        <v>1.683016626940858</v>
      </c>
      <c r="N22" s="25" t="str">
        <f t="shared" si="1"/>
        <v>ОДНОРОДНЫЕ</v>
      </c>
      <c r="O22" s="26">
        <f>D22*J22</f>
        <v>99953</v>
      </c>
    </row>
    <row r="23" spans="1:17" s="6" customFormat="1" x14ac:dyDescent="0.25">
      <c r="A23" s="22"/>
      <c r="B23" s="24"/>
      <c r="C23" s="22"/>
      <c r="D23" s="20"/>
      <c r="E23" s="16">
        <f>SUMPRODUCT($D$21:$D$22,E21:E22)</f>
        <v>266808</v>
      </c>
      <c r="F23" s="27">
        <f t="shared" ref="F23:G23" si="3">SUMPRODUCT($D$21:$D$22,F21:F22)</f>
        <v>275893</v>
      </c>
      <c r="G23" s="27">
        <f t="shared" si="3"/>
        <v>272230</v>
      </c>
      <c r="H23" s="16"/>
      <c r="I23" s="16"/>
      <c r="J23" s="16"/>
      <c r="K23" s="17"/>
      <c r="L23" s="17"/>
      <c r="M23" s="17"/>
      <c r="N23" s="17"/>
      <c r="O23" s="16">
        <f>SUM(O21:O22)</f>
        <v>271643.66666666663</v>
      </c>
    </row>
    <row r="24" spans="1:17" s="7" customFormat="1" x14ac:dyDescent="0.25">
      <c r="A24" s="13"/>
      <c r="B24" s="13"/>
      <c r="C24" s="13"/>
      <c r="D24" s="13"/>
      <c r="E24" s="4"/>
      <c r="F24" s="4"/>
      <c r="G24" s="4"/>
      <c r="H24" s="4"/>
      <c r="I24" s="4"/>
      <c r="J24" s="4"/>
      <c r="K24" s="13"/>
      <c r="L24" s="13"/>
      <c r="M24" s="13"/>
      <c r="N24" s="13"/>
      <c r="O24" s="4"/>
    </row>
    <row r="25" spans="1:17" s="10" customFormat="1" ht="33.6" customHeight="1" x14ac:dyDescent="0.25">
      <c r="A25" s="30" t="s">
        <v>25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7" s="10" customFormat="1" ht="33.6" customHeight="1" x14ac:dyDescent="0.25">
      <c r="A26" s="31" t="s">
        <v>24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7" s="10" customFormat="1" ht="36" customHeight="1" x14ac:dyDescent="0.25">
      <c r="A27" s="28" t="s">
        <v>37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14"/>
      <c r="Q27" s="14"/>
    </row>
  </sheetData>
  <mergeCells count="16">
    <mergeCell ref="A27:O27"/>
    <mergeCell ref="L13:M13"/>
    <mergeCell ref="B15:N15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2023-01-11T02:28:29Z</dcterms:modified>
</cp:coreProperties>
</file>