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E30" i="1"/>
  <c r="H29" i="1"/>
  <c r="M29" i="1" s="1"/>
  <c r="M30" i="1" s="1"/>
  <c r="I29" i="1"/>
  <c r="J29" i="1"/>
  <c r="K29" i="1" l="1"/>
  <c r="L29" i="1" s="1"/>
  <c r="H20" i="1"/>
  <c r="M20" i="1" s="1"/>
  <c r="I20" i="1"/>
  <c r="J20" i="1"/>
  <c r="H21" i="1"/>
  <c r="M21" i="1" s="1"/>
  <c r="I21" i="1"/>
  <c r="J21" i="1"/>
  <c r="H22" i="1"/>
  <c r="M22" i="1" s="1"/>
  <c r="I22" i="1"/>
  <c r="J22" i="1"/>
  <c r="H23" i="1"/>
  <c r="M23" i="1" s="1"/>
  <c r="I23" i="1"/>
  <c r="J23" i="1"/>
  <c r="H24" i="1"/>
  <c r="I24" i="1"/>
  <c r="J24" i="1"/>
  <c r="H25" i="1"/>
  <c r="M25" i="1" s="1"/>
  <c r="I25" i="1"/>
  <c r="J25" i="1"/>
  <c r="H26" i="1"/>
  <c r="M26" i="1" s="1"/>
  <c r="I26" i="1"/>
  <c r="J26" i="1"/>
  <c r="H27" i="1"/>
  <c r="M27" i="1" s="1"/>
  <c r="I27" i="1"/>
  <c r="J27" i="1"/>
  <c r="H28" i="1"/>
  <c r="M28" i="1" s="1"/>
  <c r="I28" i="1"/>
  <c r="J28" i="1"/>
  <c r="K26" i="1" l="1"/>
  <c r="L26" i="1" s="1"/>
  <c r="K25" i="1"/>
  <c r="L25" i="1" s="1"/>
  <c r="K21" i="1"/>
  <c r="L21" i="1" s="1"/>
  <c r="K28" i="1"/>
  <c r="L28" i="1" s="1"/>
  <c r="K22" i="1"/>
  <c r="L22" i="1" s="1"/>
  <c r="K24" i="1"/>
  <c r="L24" i="1" s="1"/>
  <c r="K27" i="1"/>
  <c r="L27" i="1" s="1"/>
  <c r="M24" i="1"/>
  <c r="K23" i="1"/>
  <c r="L23" i="1" s="1"/>
  <c r="K20" i="1"/>
  <c r="L20" i="1" s="1"/>
</calcChain>
</file>

<file path=xl/sharedStrings.xml><?xml version="1.0" encoding="utf-8"?>
<sst xmlns="http://schemas.openxmlformats.org/spreadsheetml/2006/main" count="57" uniqueCount="45">
  <si>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</si>
  <si>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</si>
  <si>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</si>
  <si>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</si>
  <si>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</si>
  <si>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</si>
  <si>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</si>
  <si>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</si>
  <si>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</si>
  <si>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</si>
  <si>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</si>
  <si>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</si>
  <si>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</si>
  <si>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</si>
  <si>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</si>
  <si>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</si>
  <si>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</si>
  <si>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</si>
  <si>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</si>
  <si>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</si>
  <si>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</si>
  <si>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</si>
  <si>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</si>
  <si>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</si>
  <si>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</si>
  <si>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</si>
  <si>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</si>
  <si>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№ 063-23</t>
  </si>
  <si>
    <t xml:space="preserve">на поставку медицинских расходных материалов, катетеров периферических и игл медицинских стерильных </t>
  </si>
  <si>
    <t>путем запроса котировок в электронной форме, участниками которого могут являться</t>
  </si>
  <si>
    <t>Катетер для периферических сосудов, G16</t>
  </si>
  <si>
    <t>Катетер для периферических сосудов, G18</t>
  </si>
  <si>
    <t>Катетер для периферических сосудов, G20</t>
  </si>
  <si>
    <t>Катетер для периферических сосудов, G22</t>
  </si>
  <si>
    <t>Катетер для периферических сосудов G20 с трехходовым краном</t>
  </si>
  <si>
    <t>Катетер для периферических сосудов G22 с трехходовым краном</t>
  </si>
  <si>
    <t>Игла инъекционная, одноразового использования, стерильная</t>
  </si>
  <si>
    <t>Игла спинальная, одноразового использования G20</t>
  </si>
  <si>
    <t>Игла для шприц-ручек № 100</t>
  </si>
  <si>
    <t>шт</t>
  </si>
  <si>
    <t>вх. № 797-02/23 от 16.02.2023</t>
  </si>
  <si>
    <t>вх. № 796-02/23 от 16.02.2023</t>
  </si>
  <si>
    <t>вх. № 795-02/23 от 16.02.2023</t>
  </si>
  <si>
    <t xml:space="preserve">(в редакции с изменениями от 17.02.2023 года)  
</t>
  </si>
  <si>
    <t>Начальная (максимальная) цена договора устанавливается в размере 299163,33 руб. (двести девяносто девять тысяч сто шестьдесят три рубля тридцать три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</si>
</sst>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4" zoomScale="85" zoomScaleNormal="85" zoomScalePageLayoutView="70" workbookViewId="0">
      <selection activeCell="S18" sqref="S18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24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25</v>
      </c>
    </row>
    <row r="3" spans="1:13" x14ac:dyDescent="0.25">
      <c r="A3" s="7"/>
      <c r="B3" s="7"/>
      <c r="C3" s="7"/>
      <c r="D3" s="7"/>
      <c r="E3" s="3"/>
      <c r="F3" s="3"/>
      <c r="G3" s="35" t="s">
        <v>28</v>
      </c>
      <c r="H3" s="35"/>
      <c r="I3" s="35"/>
      <c r="J3" s="35"/>
      <c r="K3" s="35"/>
      <c r="L3" s="35"/>
      <c r="M3" s="35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29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26</v>
      </c>
    </row>
    <row r="6" spans="1:13" ht="14.45" customHeight="1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27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38" t="s">
        <v>43</v>
      </c>
      <c r="K7" s="38"/>
      <c r="L7" s="38"/>
      <c r="M7" s="38"/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5" t="s">
        <v>16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21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17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3"/>
    </row>
    <row r="12" spans="1:13" ht="28.9" customHeight="1" x14ac:dyDescent="0.25">
      <c r="A12" s="7"/>
      <c r="B12" s="7"/>
      <c r="C12" s="7"/>
      <c r="D12" s="7"/>
      <c r="E12" s="3"/>
      <c r="F12" s="3"/>
      <c r="G12" s="3"/>
      <c r="H12" s="3"/>
      <c r="I12" s="7"/>
      <c r="J12" s="42" t="s">
        <v>20</v>
      </c>
      <c r="K12" s="42"/>
      <c r="L12" s="7"/>
      <c r="M12" s="3" t="s">
        <v>18</v>
      </c>
    </row>
    <row r="13" spans="1:13" ht="18.75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4"/>
    </row>
    <row r="14" spans="1:13" ht="18.75" x14ac:dyDescent="0.25">
      <c r="A14" s="7"/>
      <c r="B14" s="42" t="s">
        <v>19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"/>
    </row>
    <row r="15" spans="1:13" hidden="1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3" ht="54.6" customHeight="1" x14ac:dyDescent="0.25">
      <c r="A17" s="45" t="s">
        <v>14</v>
      </c>
      <c r="B17" s="46"/>
      <c r="C17" s="47"/>
      <c r="D17" s="46"/>
      <c r="E17" s="28" t="s">
        <v>42</v>
      </c>
      <c r="F17" s="28" t="s">
        <v>40</v>
      </c>
      <c r="G17" s="28" t="s">
        <v>41</v>
      </c>
      <c r="H17" s="9"/>
      <c r="I17" s="10"/>
      <c r="J17" s="10"/>
      <c r="K17" s="10"/>
      <c r="L17" s="10"/>
      <c r="M17" s="9"/>
    </row>
    <row r="18" spans="1:13" ht="30" customHeight="1" x14ac:dyDescent="0.25">
      <c r="A18" s="36" t="s">
        <v>0</v>
      </c>
      <c r="B18" s="36" t="s">
        <v>1</v>
      </c>
      <c r="C18" s="36" t="s">
        <v>2</v>
      </c>
      <c r="D18" s="36"/>
      <c r="E18" s="9" t="s">
        <v>5</v>
      </c>
      <c r="F18" s="9" t="s">
        <v>7</v>
      </c>
      <c r="G18" s="9" t="s">
        <v>8</v>
      </c>
      <c r="H18" s="48" t="s">
        <v>15</v>
      </c>
      <c r="I18" s="36" t="s">
        <v>11</v>
      </c>
      <c r="J18" s="36" t="s">
        <v>12</v>
      </c>
      <c r="K18" s="36" t="s">
        <v>13</v>
      </c>
      <c r="L18" s="36" t="s">
        <v>9</v>
      </c>
      <c r="M18" s="44" t="s">
        <v>10</v>
      </c>
    </row>
    <row r="19" spans="1:13" ht="30" x14ac:dyDescent="0.25">
      <c r="A19" s="37"/>
      <c r="B19" s="37"/>
      <c r="C19" s="11" t="s">
        <v>3</v>
      </c>
      <c r="D19" s="11" t="s">
        <v>4</v>
      </c>
      <c r="E19" s="20" t="s">
        <v>6</v>
      </c>
      <c r="F19" s="9" t="s">
        <v>6</v>
      </c>
      <c r="G19" s="9" t="s">
        <v>6</v>
      </c>
      <c r="H19" s="49"/>
      <c r="I19" s="36"/>
      <c r="J19" s="36"/>
      <c r="K19" s="36"/>
      <c r="L19" s="36"/>
      <c r="M19" s="44"/>
    </row>
    <row r="20" spans="1:13" ht="30" x14ac:dyDescent="0.25">
      <c r="A20" s="12">
        <v>1</v>
      </c>
      <c r="B20" s="26" t="s">
        <v>30</v>
      </c>
      <c r="C20" s="27" t="s">
        <v>39</v>
      </c>
      <c r="D20" s="25">
        <v>100</v>
      </c>
      <c r="E20" s="23">
        <v>39.5</v>
      </c>
      <c r="F20" s="13">
        <v>35</v>
      </c>
      <c r="G20" s="21">
        <v>36.799999999999997</v>
      </c>
      <c r="H20" s="21">
        <f t="shared" ref="H20:H28" si="0">AVERAGE(E20:G20)</f>
        <v>37.1</v>
      </c>
      <c r="I20" s="22">
        <f t="shared" ref="I20:I28" si="1" xml:space="preserve"> COUNT(E20:G20)</f>
        <v>3</v>
      </c>
      <c r="J20" s="22">
        <f t="shared" ref="J20:J28" si="2">STDEV(E20:G20)</f>
        <v>2.2649503305812253</v>
      </c>
      <c r="K20" s="22">
        <f t="shared" ref="K20:K28" si="3">J20/H20*100</f>
        <v>6.1049874139655662</v>
      </c>
      <c r="L20" s="22" t="str">
        <f t="shared" ref="L20:L28" si="4">IF(K20&lt;33,"ОДНОРОДНЫЕ","НЕОДНОРОДНЫЕ")</f>
        <v>ОДНОРОДНЫЕ</v>
      </c>
      <c r="M20" s="21">
        <f t="shared" ref="M20:M28" si="5">D20*H20</f>
        <v>3710</v>
      </c>
    </row>
    <row r="21" spans="1:13" ht="30" x14ac:dyDescent="0.25">
      <c r="A21" s="12">
        <v>2</v>
      </c>
      <c r="B21" s="26" t="s">
        <v>31</v>
      </c>
      <c r="C21" s="27" t="s">
        <v>39</v>
      </c>
      <c r="D21" s="25">
        <v>2500</v>
      </c>
      <c r="E21" s="23">
        <v>34</v>
      </c>
      <c r="F21" s="13">
        <v>30</v>
      </c>
      <c r="G21" s="21">
        <v>31.5</v>
      </c>
      <c r="H21" s="21">
        <f t="shared" si="0"/>
        <v>31.833333333333332</v>
      </c>
      <c r="I21" s="22">
        <f t="shared" si="1"/>
        <v>3</v>
      </c>
      <c r="J21" s="22">
        <f t="shared" si="2"/>
        <v>2.0207259421636903</v>
      </c>
      <c r="K21" s="22">
        <f t="shared" si="3"/>
        <v>6.3478301848074041</v>
      </c>
      <c r="L21" s="22" t="str">
        <f t="shared" si="4"/>
        <v>ОДНОРОДНЫЕ</v>
      </c>
      <c r="M21" s="21">
        <f t="shared" si="5"/>
        <v>79583.333333333328</v>
      </c>
    </row>
    <row r="22" spans="1:13" ht="30" x14ac:dyDescent="0.25">
      <c r="A22" s="12">
        <v>3</v>
      </c>
      <c r="B22" s="26" t="s">
        <v>32</v>
      </c>
      <c r="C22" s="27" t="s">
        <v>39</v>
      </c>
      <c r="D22" s="25">
        <v>1000</v>
      </c>
      <c r="E22" s="23">
        <v>34</v>
      </c>
      <c r="F22" s="13">
        <v>30</v>
      </c>
      <c r="G22" s="21">
        <v>31.5</v>
      </c>
      <c r="H22" s="21">
        <f t="shared" si="0"/>
        <v>31.833333333333332</v>
      </c>
      <c r="I22" s="22">
        <f t="shared" si="1"/>
        <v>3</v>
      </c>
      <c r="J22" s="22">
        <f t="shared" si="2"/>
        <v>2.0207259421636903</v>
      </c>
      <c r="K22" s="22">
        <f t="shared" si="3"/>
        <v>6.3478301848074041</v>
      </c>
      <c r="L22" s="22" t="str">
        <f t="shared" si="4"/>
        <v>ОДНОРОДНЫЕ</v>
      </c>
      <c r="M22" s="21">
        <f t="shared" si="5"/>
        <v>31833.333333333332</v>
      </c>
    </row>
    <row r="23" spans="1:13" ht="30" x14ac:dyDescent="0.25">
      <c r="A23" s="12">
        <v>4</v>
      </c>
      <c r="B23" s="26" t="s">
        <v>33</v>
      </c>
      <c r="C23" s="27" t="s">
        <v>39</v>
      </c>
      <c r="D23" s="25">
        <v>1200</v>
      </c>
      <c r="E23" s="23">
        <v>34</v>
      </c>
      <c r="F23" s="13">
        <v>30</v>
      </c>
      <c r="G23" s="21">
        <v>31.5</v>
      </c>
      <c r="H23" s="21">
        <f t="shared" si="0"/>
        <v>31.833333333333332</v>
      </c>
      <c r="I23" s="22">
        <f t="shared" si="1"/>
        <v>3</v>
      </c>
      <c r="J23" s="22">
        <f t="shared" si="2"/>
        <v>2.0207259421636903</v>
      </c>
      <c r="K23" s="22">
        <f t="shared" si="3"/>
        <v>6.3478301848074041</v>
      </c>
      <c r="L23" s="22" t="str">
        <f t="shared" si="4"/>
        <v>ОДНОРОДНЫЕ</v>
      </c>
      <c r="M23" s="21">
        <f t="shared" si="5"/>
        <v>38200</v>
      </c>
    </row>
    <row r="24" spans="1:13" ht="30" x14ac:dyDescent="0.25">
      <c r="A24" s="12">
        <v>5</v>
      </c>
      <c r="B24" s="26" t="s">
        <v>34</v>
      </c>
      <c r="C24" s="27" t="s">
        <v>39</v>
      </c>
      <c r="D24" s="25">
        <v>200</v>
      </c>
      <c r="E24" s="23">
        <v>147.5</v>
      </c>
      <c r="F24" s="13">
        <v>130</v>
      </c>
      <c r="G24" s="21">
        <v>136.5</v>
      </c>
      <c r="H24" s="21">
        <f t="shared" si="0"/>
        <v>138</v>
      </c>
      <c r="I24" s="22">
        <f t="shared" si="1"/>
        <v>3</v>
      </c>
      <c r="J24" s="22">
        <f t="shared" si="2"/>
        <v>8.8459030064770658</v>
      </c>
      <c r="K24" s="22">
        <f t="shared" si="3"/>
        <v>6.4100746423746857</v>
      </c>
      <c r="L24" s="22" t="str">
        <f t="shared" si="4"/>
        <v>ОДНОРОДНЫЕ</v>
      </c>
      <c r="M24" s="21">
        <f t="shared" si="5"/>
        <v>27600</v>
      </c>
    </row>
    <row r="25" spans="1:13" ht="30" x14ac:dyDescent="0.25">
      <c r="A25" s="12">
        <v>6</v>
      </c>
      <c r="B25" s="26" t="s">
        <v>35</v>
      </c>
      <c r="C25" s="27" t="s">
        <v>39</v>
      </c>
      <c r="D25" s="25">
        <v>200</v>
      </c>
      <c r="E25" s="23">
        <v>147.5</v>
      </c>
      <c r="F25" s="13">
        <v>130</v>
      </c>
      <c r="G25" s="21">
        <v>136.5</v>
      </c>
      <c r="H25" s="21">
        <f t="shared" si="0"/>
        <v>138</v>
      </c>
      <c r="I25" s="22">
        <f t="shared" si="1"/>
        <v>3</v>
      </c>
      <c r="J25" s="22">
        <f t="shared" si="2"/>
        <v>8.8459030064770658</v>
      </c>
      <c r="K25" s="22">
        <f t="shared" si="3"/>
        <v>6.4100746423746857</v>
      </c>
      <c r="L25" s="22" t="str">
        <f t="shared" si="4"/>
        <v>ОДНОРОДНЫЕ</v>
      </c>
      <c r="M25" s="21">
        <f t="shared" si="5"/>
        <v>27600</v>
      </c>
    </row>
    <row r="26" spans="1:13" ht="30" x14ac:dyDescent="0.25">
      <c r="A26" s="12">
        <v>7</v>
      </c>
      <c r="B26" s="26" t="s">
        <v>36</v>
      </c>
      <c r="C26" s="27" t="s">
        <v>39</v>
      </c>
      <c r="D26" s="29">
        <v>9600</v>
      </c>
      <c r="E26" s="30">
        <v>2.5</v>
      </c>
      <c r="F26" s="31">
        <v>2</v>
      </c>
      <c r="G26" s="32">
        <v>2.1</v>
      </c>
      <c r="H26" s="21">
        <f t="shared" si="0"/>
        <v>2.1999999999999997</v>
      </c>
      <c r="I26" s="22">
        <f t="shared" si="1"/>
        <v>3</v>
      </c>
      <c r="J26" s="22">
        <f t="shared" si="2"/>
        <v>0.26457513110645903</v>
      </c>
      <c r="K26" s="22">
        <f t="shared" si="3"/>
        <v>12.026142323020867</v>
      </c>
      <c r="L26" s="22" t="str">
        <f t="shared" si="4"/>
        <v>ОДНОРОДНЫЕ</v>
      </c>
      <c r="M26" s="21">
        <f t="shared" si="5"/>
        <v>21119.999999999996</v>
      </c>
    </row>
    <row r="27" spans="1:13" ht="30" x14ac:dyDescent="0.25">
      <c r="A27" s="12">
        <v>8</v>
      </c>
      <c r="B27" s="26" t="s">
        <v>37</v>
      </c>
      <c r="C27" s="27" t="s">
        <v>39</v>
      </c>
      <c r="D27" s="25">
        <v>100</v>
      </c>
      <c r="E27" s="23">
        <v>260</v>
      </c>
      <c r="F27" s="13">
        <v>230</v>
      </c>
      <c r="G27" s="21">
        <v>241.5</v>
      </c>
      <c r="H27" s="21">
        <f t="shared" si="0"/>
        <v>243.83333333333334</v>
      </c>
      <c r="I27" s="22">
        <f t="shared" si="1"/>
        <v>3</v>
      </c>
      <c r="J27" s="22">
        <f t="shared" si="2"/>
        <v>15.1354991108101</v>
      </c>
      <c r="K27" s="22">
        <f t="shared" si="3"/>
        <v>6.2073133742215036</v>
      </c>
      <c r="L27" s="22" t="str">
        <f t="shared" si="4"/>
        <v>ОДНОРОДНЫЕ</v>
      </c>
      <c r="M27" s="21">
        <f t="shared" si="5"/>
        <v>24383.333333333336</v>
      </c>
    </row>
    <row r="28" spans="1:13" x14ac:dyDescent="0.25">
      <c r="A28" s="12">
        <v>9</v>
      </c>
      <c r="B28" s="26" t="s">
        <v>38</v>
      </c>
      <c r="C28" s="27" t="s">
        <v>39</v>
      </c>
      <c r="D28" s="25">
        <v>3600</v>
      </c>
      <c r="E28" s="23">
        <v>12</v>
      </c>
      <c r="F28" s="13">
        <v>10.5</v>
      </c>
      <c r="G28" s="21">
        <v>11</v>
      </c>
      <c r="H28" s="21">
        <f t="shared" si="0"/>
        <v>11.166666666666666</v>
      </c>
      <c r="I28" s="22">
        <f t="shared" si="1"/>
        <v>3</v>
      </c>
      <c r="J28" s="22">
        <f t="shared" si="2"/>
        <v>0.76376261582597338</v>
      </c>
      <c r="K28" s="22">
        <f t="shared" si="3"/>
        <v>6.8396652163520004</v>
      </c>
      <c r="L28" s="22" t="str">
        <f t="shared" si="4"/>
        <v>ОДНОРОДНЫЕ</v>
      </c>
      <c r="M28" s="21">
        <f t="shared" si="5"/>
        <v>40200</v>
      </c>
    </row>
    <row r="29" spans="1:13" ht="30" x14ac:dyDescent="0.25">
      <c r="A29" s="50">
        <v>10</v>
      </c>
      <c r="B29" s="51" t="s">
        <v>36</v>
      </c>
      <c r="C29" s="52" t="s">
        <v>39</v>
      </c>
      <c r="D29" s="29">
        <v>1000</v>
      </c>
      <c r="E29" s="30">
        <v>5.5</v>
      </c>
      <c r="F29" s="31">
        <v>4.5</v>
      </c>
      <c r="G29" s="32">
        <v>4.8</v>
      </c>
      <c r="H29" s="32">
        <f t="shared" ref="H29" si="6">AVERAGE(E29:G29)</f>
        <v>4.9333333333333336</v>
      </c>
      <c r="I29" s="52">
        <f t="shared" ref="I29" si="7" xml:space="preserve"> COUNT(E29:G29)</f>
        <v>3</v>
      </c>
      <c r="J29" s="52">
        <f t="shared" ref="J29" si="8">STDEV(E29:G29)</f>
        <v>0.51316014394468845</v>
      </c>
      <c r="K29" s="52">
        <f t="shared" ref="K29" si="9">J29/H29*100</f>
        <v>10.40189480968963</v>
      </c>
      <c r="L29" s="52" t="str">
        <f t="shared" ref="L29" si="10">IF(K29&lt;33,"ОДНОРОДНЫЕ","НЕОДНОРОДНЫЕ")</f>
        <v>ОДНОРОДНЫЕ</v>
      </c>
      <c r="M29" s="32">
        <f t="shared" ref="M29" si="11">D29*H29</f>
        <v>4933.3333333333339</v>
      </c>
    </row>
    <row r="30" spans="1:13" x14ac:dyDescent="0.25">
      <c r="A30" s="19"/>
      <c r="B30" s="14"/>
      <c r="C30" s="15"/>
      <c r="D30" s="16"/>
      <c r="E30" s="24">
        <f>SUMPRODUCT($D$20:$D$29,E20:E29)</f>
        <v>321450</v>
      </c>
      <c r="F30" s="33">
        <f t="shared" ref="F30:G30" si="12">SUMPRODUCT($D$20:$D$29,F20:F29)</f>
        <v>281000</v>
      </c>
      <c r="G30" s="33">
        <f t="shared" si="12"/>
        <v>295040</v>
      </c>
      <c r="H30" s="9"/>
      <c r="I30" s="10"/>
      <c r="J30" s="10"/>
      <c r="K30" s="10"/>
      <c r="L30" s="10"/>
      <c r="M30" s="34">
        <f>SUM(M20:M29)</f>
        <v>299163.33333333331</v>
      </c>
    </row>
    <row r="31" spans="1:13" x14ac:dyDescent="0.25">
      <c r="A31" s="7"/>
      <c r="B31" s="7"/>
      <c r="C31" s="7"/>
      <c r="D31" s="7"/>
      <c r="E31" s="3"/>
      <c r="F31" s="3"/>
      <c r="G31" s="3"/>
      <c r="H31" s="3"/>
      <c r="I31" s="7"/>
      <c r="J31" s="7"/>
      <c r="K31" s="7"/>
      <c r="L31" s="7"/>
      <c r="M31" s="3"/>
    </row>
    <row r="32" spans="1:13" s="7" customFormat="1" ht="33.6" customHeight="1" x14ac:dyDescent="0.25">
      <c r="A32" s="43" t="s">
        <v>23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3" spans="1:15" s="7" customFormat="1" x14ac:dyDescent="0.25">
      <c r="A33" s="41" t="s">
        <v>22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1:15" s="7" customFormat="1" ht="15" customHeight="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5" s="18" customFormat="1" x14ac:dyDescent="0.25">
      <c r="A35" s="39" t="s">
        <v>44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17"/>
      <c r="O35" s="17"/>
    </row>
  </sheetData>
  <mergeCells count="19">
    <mergeCell ref="K18:K19"/>
    <mergeCell ref="L18:L19"/>
    <mergeCell ref="A18:A19"/>
    <mergeCell ref="G3:M3"/>
    <mergeCell ref="B18:B19"/>
    <mergeCell ref="C18:D18"/>
    <mergeCell ref="J7:M7"/>
    <mergeCell ref="A35:M35"/>
    <mergeCell ref="A34:M34"/>
    <mergeCell ref="J12:K12"/>
    <mergeCell ref="B14:L14"/>
    <mergeCell ref="A32:M32"/>
    <mergeCell ref="A33:M33"/>
    <mergeCell ref="M18:M19"/>
    <mergeCell ref="A17:B17"/>
    <mergeCell ref="C17:D17"/>
    <mergeCell ref="H18:H19"/>
    <mergeCell ref="I18:I19"/>
    <mergeCell ref="J18:J19"/>
  </mergeCells>
  <conditionalFormatting sqref="L20:L30">
    <cfRule type="containsText" dxfId="11" priority="10" operator="containsText" text="НЕ">
      <formula>NOT(ISERROR(SEARCH("НЕ",L20)))</formula>
    </cfRule>
    <cfRule type="containsText" dxfId="10" priority="11" operator="containsText" text="ОДНОРОДНЫЕ">
      <formula>NOT(ISERROR(SEARCH("ОДНОРОДНЫЕ",L20)))</formula>
    </cfRule>
    <cfRule type="containsText" dxfId="9" priority="12" operator="containsText" text="НЕОДНОРОДНЫЕ">
      <formula>NOT(ISERROR(SEARCH("НЕОДНОРОДНЫЕ",L20)))</formula>
    </cfRule>
  </conditionalFormatting>
  <conditionalFormatting sqref="L20:L30">
    <cfRule type="containsText" dxfId="8" priority="7" operator="containsText" text="НЕОДНОРОДНЫЕ">
      <formula>NOT(ISERROR(SEARCH("НЕОДНОРОДНЫЕ",L20)))</formula>
    </cfRule>
    <cfRule type="containsText" dxfId="7" priority="8" operator="containsText" text="ОДНОРОДНЫЕ">
      <formula>NOT(ISERROR(SEARCH("ОДНОРОДНЫЕ",L20)))</formula>
    </cfRule>
    <cfRule type="containsText" dxfId="6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2023-02-17T06:12:44Z</dcterms:modified>
</cp:coreProperties>
</file>