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6" i="1" l="1"/>
  <c r="E26" i="1" l="1"/>
  <c r="F26" i="1" l="1"/>
  <c r="J20" i="1"/>
  <c r="O20" i="1" s="1"/>
  <c r="K20" i="1"/>
  <c r="L20" i="1"/>
  <c r="J21" i="1"/>
  <c r="O21" i="1" s="1"/>
  <c r="K21" i="1"/>
  <c r="L21" i="1"/>
  <c r="J22" i="1"/>
  <c r="O22" i="1" s="1"/>
  <c r="K22" i="1"/>
  <c r="L22" i="1"/>
  <c r="M22" i="1" s="1"/>
  <c r="N22" i="1" s="1"/>
  <c r="J23" i="1"/>
  <c r="O23" i="1" s="1"/>
  <c r="K23" i="1"/>
  <c r="L23" i="1"/>
  <c r="J24" i="1"/>
  <c r="O24" i="1" s="1"/>
  <c r="K24" i="1"/>
  <c r="L24" i="1"/>
  <c r="J25" i="1"/>
  <c r="O25" i="1" s="1"/>
  <c r="K25" i="1"/>
  <c r="L25" i="1"/>
  <c r="M25" i="1" l="1"/>
  <c r="N25" i="1" s="1"/>
  <c r="M21" i="1"/>
  <c r="N21" i="1" s="1"/>
  <c r="J26" i="1"/>
  <c r="M24" i="1"/>
  <c r="N24" i="1" s="1"/>
  <c r="M23" i="1"/>
  <c r="N23" i="1" s="1"/>
  <c r="M20" i="1"/>
  <c r="N20" i="1" s="1"/>
  <c r="O26" i="1"/>
  <c r="K26" i="1"/>
  <c r="L26" i="1"/>
  <c r="M26" i="1" l="1"/>
  <c r="C17" i="1" l="1"/>
</calcChain>
</file>

<file path=xl/sharedStrings.xml><?xml version="1.0" encoding="utf-8"?>
<sst xmlns="http://schemas.openxmlformats.org/spreadsheetml/2006/main" count="53" uniqueCount="44">
  <si>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</si>
  <si>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</si>
  <si>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</si>
  <si>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</si>
  <si>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</si>
  <si>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</si>
  <si>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</si>
  <si>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</si>
  <si>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</si>
  <si>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</si>
  <si>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</si>
  <si>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</si>
  <si>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</si>
  <si>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</si>
  <si>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</si>
  <si>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</si>
  <si>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</si>
  <si>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</si>
  <si>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</si>
  <si>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</si>
  <si>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</si>
  <si>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</si>
  <si>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</si>
  <si>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</si>
  <si>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</si>
  <si>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</si>
  <si>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</si>
  <si>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</si>
  <si>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</si>
  <si>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</si>
  <si>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</si>
  <si>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Кушетка физиотерапевтическая</t>
  </si>
  <si>
    <t>Стеллаж  передвижной</t>
  </si>
  <si>
    <t>Столик-тележка медицинский полимерный   ярусный</t>
  </si>
  <si>
    <t>Стеллаж стационарный медицинский</t>
  </si>
  <si>
    <t>Стул медицинский</t>
  </si>
  <si>
    <t>Тумбочка прикроватная</t>
  </si>
  <si>
    <t>шт</t>
  </si>
  <si>
    <t>Вх. № 405-01/23 от 27.01.2023</t>
  </si>
  <si>
    <t>Исходя из имеющегося у Заказчика объёма финансового обеспечения для осуществления закупки НМЦД устанавливается в размере 840273,64 руб. (восемьсот сорок тысяч двести семьдесят три рубля шестьдесят четыре копейки)</t>
  </si>
  <si>
    <t>№ 059-23</t>
  </si>
  <si>
    <t>на поставку сборку мебели медицинской для физиотерапевтического отделения  путем запроса котировок</t>
  </si>
  <si>
    <t>Вх. № 774-02/23 от 16.02.2023</t>
  </si>
  <si>
    <t>Вх. № 775-02/23 от 16.02.2023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</si>
</sst>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85" zoomScaleNormal="85" zoomScalePageLayoutView="70" workbookViewId="0">
      <selection activeCell="J37" sqref="J37"/>
    </sheetView>
  </sheetViews>
  <sheetFormatPr defaultRowHeight="15" x14ac:dyDescent="0.25"/>
  <cols>
    <col min="1" max="1" width="9.140625" style="2"/>
    <col min="2" max="2" width="53.140625" style="2" customWidth="1"/>
    <col min="3" max="3" width="9.140625" style="2"/>
    <col min="4" max="4" width="9.140625" style="9"/>
    <col min="5" max="5" width="14.85546875" style="3" customWidth="1"/>
    <col min="6" max="6" width="15.5703125" style="3" customWidth="1"/>
    <col min="7" max="7" width="16.5703125" style="3" customWidth="1"/>
    <col min="8" max="8" width="14.7109375" style="3" hidden="1" customWidth="1"/>
    <col min="9" max="9" width="14.42578125" style="3" hidden="1" customWidth="1"/>
    <col min="10" max="10" width="14.855468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9.42578125" style="2" customWidth="1"/>
    <col min="15" max="15" width="16.42578125" style="3" customWidth="1"/>
    <col min="16" max="16" width="9.7109375" style="1" bestFit="1" customWidth="1"/>
    <col min="17" max="17" width="11.28515625" style="1" customWidth="1"/>
    <col min="18" max="18" width="13.7109375" style="1" customWidth="1"/>
    <col min="19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27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28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41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29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30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40</v>
      </c>
    </row>
    <row r="7" spans="1:15" s="11" customFormat="1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33" t="s">
        <v>20</v>
      </c>
      <c r="M12" s="33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33" t="s">
        <v>19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8" s="5" customFormat="1" ht="51" customHeight="1" x14ac:dyDescent="0.25">
      <c r="A17" s="36" t="s">
        <v>14</v>
      </c>
      <c r="B17" s="37"/>
      <c r="C17" s="38">
        <f>SUMIF(O20:O25,"&gt;0")</f>
        <v>874519.59666666668</v>
      </c>
      <c r="D17" s="37"/>
      <c r="E17" s="15" t="s">
        <v>38</v>
      </c>
      <c r="F17" s="28" t="s">
        <v>42</v>
      </c>
      <c r="G17" s="28" t="s">
        <v>43</v>
      </c>
      <c r="H17" s="15"/>
      <c r="I17" s="15"/>
      <c r="J17" s="16"/>
      <c r="K17" s="17"/>
      <c r="L17" s="17"/>
      <c r="M17" s="17"/>
      <c r="N17" s="17"/>
      <c r="O17" s="16"/>
    </row>
    <row r="18" spans="1:18" s="5" customFormat="1" ht="30" customHeight="1" x14ac:dyDescent="0.25">
      <c r="A18" s="30" t="s">
        <v>0</v>
      </c>
      <c r="B18" s="30" t="s">
        <v>1</v>
      </c>
      <c r="C18" s="30" t="s">
        <v>2</v>
      </c>
      <c r="D18" s="30"/>
      <c r="E18" s="18" t="s">
        <v>5</v>
      </c>
      <c r="F18" s="16" t="s">
        <v>7</v>
      </c>
      <c r="G18" s="16" t="s">
        <v>8</v>
      </c>
      <c r="H18" s="16" t="s">
        <v>22</v>
      </c>
      <c r="I18" s="16" t="s">
        <v>23</v>
      </c>
      <c r="J18" s="39" t="s">
        <v>15</v>
      </c>
      <c r="K18" s="30" t="s">
        <v>11</v>
      </c>
      <c r="L18" s="30" t="s">
        <v>12</v>
      </c>
      <c r="M18" s="30" t="s">
        <v>13</v>
      </c>
      <c r="N18" s="30" t="s">
        <v>9</v>
      </c>
      <c r="O18" s="35" t="s">
        <v>10</v>
      </c>
    </row>
    <row r="19" spans="1:18" s="5" customFormat="1" ht="30" x14ac:dyDescent="0.25">
      <c r="A19" s="30"/>
      <c r="B19" s="41"/>
      <c r="C19" s="25" t="s">
        <v>3</v>
      </c>
      <c r="D19" s="25" t="s">
        <v>4</v>
      </c>
      <c r="E19" s="18" t="s">
        <v>6</v>
      </c>
      <c r="F19" s="16" t="s">
        <v>6</v>
      </c>
      <c r="G19" s="16" t="s">
        <v>6</v>
      </c>
      <c r="H19" s="16" t="s">
        <v>6</v>
      </c>
      <c r="I19" s="16" t="s">
        <v>6</v>
      </c>
      <c r="J19" s="40"/>
      <c r="K19" s="30"/>
      <c r="L19" s="30"/>
      <c r="M19" s="30"/>
      <c r="N19" s="30"/>
      <c r="O19" s="35"/>
    </row>
    <row r="20" spans="1:18" s="5" customFormat="1" x14ac:dyDescent="0.25">
      <c r="A20" s="29">
        <v>1</v>
      </c>
      <c r="B20" s="42" t="s">
        <v>31</v>
      </c>
      <c r="C20" s="14" t="s">
        <v>37</v>
      </c>
      <c r="D20" s="14">
        <v>12</v>
      </c>
      <c r="E20" s="18">
        <v>31130.6</v>
      </c>
      <c r="F20" s="23">
        <v>32300</v>
      </c>
      <c r="G20" s="23">
        <v>34243</v>
      </c>
      <c r="H20" s="23"/>
      <c r="I20" s="23"/>
      <c r="J20" s="23">
        <f t="shared" ref="J20:J25" si="0">AVERAGE(E20:I20)</f>
        <v>32557.866666666669</v>
      </c>
      <c r="K20" s="24">
        <f t="shared" ref="K20:K25" si="1">COUNT(E20:I20)</f>
        <v>3</v>
      </c>
      <c r="L20" s="24">
        <f t="shared" ref="L20:L25" si="2">STDEV(E20:I20)</f>
        <v>1572.1418044608238</v>
      </c>
      <c r="M20" s="24">
        <f t="shared" ref="M20:M25" si="3">L20/J20*100</f>
        <v>4.8287617261803302</v>
      </c>
      <c r="N20" s="24" t="str">
        <f t="shared" ref="N20:N25" si="4">IF(M20&lt;33,"ОДНОРОДНЫЕ","НЕОДНОРОДНЫЕ")</f>
        <v>ОДНОРОДНЫЕ</v>
      </c>
      <c r="O20" s="23">
        <f t="shared" ref="O20:O25" si="5">D20*J20</f>
        <v>390694.40000000002</v>
      </c>
    </row>
    <row r="21" spans="1:18" s="5" customFormat="1" x14ac:dyDescent="0.25">
      <c r="A21" s="29">
        <v>2</v>
      </c>
      <c r="B21" s="42" t="s">
        <v>32</v>
      </c>
      <c r="C21" s="14" t="s">
        <v>37</v>
      </c>
      <c r="D21" s="14">
        <v>2</v>
      </c>
      <c r="E21" s="18">
        <v>20063.71</v>
      </c>
      <c r="F21" s="23">
        <v>20769.18</v>
      </c>
      <c r="G21" s="23">
        <v>21668.799999999999</v>
      </c>
      <c r="H21" s="23"/>
      <c r="I21" s="23"/>
      <c r="J21" s="23">
        <f t="shared" si="0"/>
        <v>20833.896666666667</v>
      </c>
      <c r="K21" s="24">
        <f t="shared" si="1"/>
        <v>3</v>
      </c>
      <c r="L21" s="24">
        <f t="shared" si="2"/>
        <v>804.49963470055934</v>
      </c>
      <c r="M21" s="24">
        <f t="shared" si="3"/>
        <v>3.8614938317694731</v>
      </c>
      <c r="N21" s="24" t="str">
        <f t="shared" si="4"/>
        <v>ОДНОРОДНЫЕ</v>
      </c>
      <c r="O21" s="23">
        <f t="shared" si="5"/>
        <v>41667.793333333335</v>
      </c>
    </row>
    <row r="22" spans="1:18" s="5" customFormat="1" x14ac:dyDescent="0.25">
      <c r="A22" s="29">
        <v>3</v>
      </c>
      <c r="B22" s="42" t="s">
        <v>33</v>
      </c>
      <c r="C22" s="14" t="s">
        <v>37</v>
      </c>
      <c r="D22" s="14">
        <v>2</v>
      </c>
      <c r="E22" s="18">
        <v>20747.060000000001</v>
      </c>
      <c r="F22" s="23">
        <v>21010</v>
      </c>
      <c r="G22" s="23">
        <v>21991.82</v>
      </c>
      <c r="H22" s="23"/>
      <c r="I22" s="23"/>
      <c r="J22" s="23">
        <f t="shared" si="0"/>
        <v>21249.626666666667</v>
      </c>
      <c r="K22" s="24">
        <f t="shared" si="1"/>
        <v>3</v>
      </c>
      <c r="L22" s="24">
        <f t="shared" si="2"/>
        <v>656.06597910067887</v>
      </c>
      <c r="M22" s="24">
        <f t="shared" si="3"/>
        <v>3.0874235552091842</v>
      </c>
      <c r="N22" s="24" t="str">
        <f t="shared" si="4"/>
        <v>ОДНОРОДНЫЕ</v>
      </c>
      <c r="O22" s="23">
        <f t="shared" si="5"/>
        <v>42499.253333333334</v>
      </c>
    </row>
    <row r="23" spans="1:18" s="5" customFormat="1" x14ac:dyDescent="0.25">
      <c r="A23" s="29">
        <v>4</v>
      </c>
      <c r="B23" s="42" t="s">
        <v>34</v>
      </c>
      <c r="C23" s="14" t="s">
        <v>37</v>
      </c>
      <c r="D23" s="14">
        <v>3</v>
      </c>
      <c r="E23" s="18">
        <v>12158.3</v>
      </c>
      <c r="F23" s="23">
        <v>12260.45</v>
      </c>
      <c r="G23" s="23">
        <v>13373.8</v>
      </c>
      <c r="H23" s="23"/>
      <c r="I23" s="23"/>
      <c r="J23" s="23">
        <f t="shared" si="0"/>
        <v>12597.516666666668</v>
      </c>
      <c r="K23" s="24">
        <f t="shared" si="1"/>
        <v>3</v>
      </c>
      <c r="L23" s="24">
        <f t="shared" si="2"/>
        <v>674.21844815559064</v>
      </c>
      <c r="M23" s="24">
        <f t="shared" si="3"/>
        <v>5.3519948891164306</v>
      </c>
      <c r="N23" s="24" t="str">
        <f t="shared" si="4"/>
        <v>ОДНОРОДНЫЕ</v>
      </c>
      <c r="O23" s="23">
        <f t="shared" si="5"/>
        <v>37792.550000000003</v>
      </c>
    </row>
    <row r="24" spans="1:18" s="5" customFormat="1" x14ac:dyDescent="0.25">
      <c r="A24" s="29">
        <v>5</v>
      </c>
      <c r="B24" s="42" t="s">
        <v>35</v>
      </c>
      <c r="C24" s="14" t="s">
        <v>37</v>
      </c>
      <c r="D24" s="14">
        <v>6</v>
      </c>
      <c r="E24" s="18">
        <v>44635</v>
      </c>
      <c r="F24" s="23">
        <v>46630</v>
      </c>
      <c r="G24" s="23">
        <v>48205.8</v>
      </c>
      <c r="H24" s="23"/>
      <c r="I24" s="23"/>
      <c r="J24" s="23">
        <f t="shared" si="0"/>
        <v>46490.266666666663</v>
      </c>
      <c r="K24" s="24">
        <f t="shared" si="1"/>
        <v>3</v>
      </c>
      <c r="L24" s="24">
        <f t="shared" si="2"/>
        <v>1789.4963574518217</v>
      </c>
      <c r="M24" s="24">
        <f t="shared" si="3"/>
        <v>3.8491849708723729</v>
      </c>
      <c r="N24" s="24" t="str">
        <f t="shared" si="4"/>
        <v>ОДНОРОДНЫЕ</v>
      </c>
      <c r="O24" s="23">
        <f t="shared" si="5"/>
        <v>278941.59999999998</v>
      </c>
    </row>
    <row r="25" spans="1:18" s="5" customFormat="1" x14ac:dyDescent="0.25">
      <c r="A25" s="29">
        <v>6</v>
      </c>
      <c r="B25" s="42" t="s">
        <v>36</v>
      </c>
      <c r="C25" s="14" t="s">
        <v>37</v>
      </c>
      <c r="D25" s="14">
        <v>10</v>
      </c>
      <c r="E25" s="18">
        <v>8080</v>
      </c>
      <c r="F25" s="23">
        <v>7990</v>
      </c>
      <c r="G25" s="23">
        <v>8807.2000000000007</v>
      </c>
      <c r="H25" s="23"/>
      <c r="I25" s="23"/>
      <c r="J25" s="23">
        <f t="shared" si="0"/>
        <v>8292.4</v>
      </c>
      <c r="K25" s="24">
        <f t="shared" si="1"/>
        <v>3</v>
      </c>
      <c r="L25" s="24">
        <f t="shared" si="2"/>
        <v>448.09516846312948</v>
      </c>
      <c r="M25" s="24">
        <f t="shared" si="3"/>
        <v>5.4036849218938965</v>
      </c>
      <c r="N25" s="24" t="str">
        <f t="shared" si="4"/>
        <v>ОДНОРОДНЫЕ</v>
      </c>
      <c r="O25" s="23">
        <f t="shared" si="5"/>
        <v>82924</v>
      </c>
    </row>
    <row r="26" spans="1:18" s="5" customFormat="1" x14ac:dyDescent="0.25">
      <c r="A26" s="24"/>
      <c r="B26" s="21" t="s">
        <v>25</v>
      </c>
      <c r="C26" s="19"/>
      <c r="D26" s="20"/>
      <c r="E26" s="23">
        <f>SUMPRODUCT(D20:D25,E20:E25)</f>
        <v>840273.6399999999</v>
      </c>
      <c r="F26" s="23">
        <f>SUMPRODUCT(D20:D25,F20:F25)</f>
        <v>867619.71</v>
      </c>
      <c r="G26" s="23">
        <f>SUMPRODUCT(D20:D25,G20:G25)</f>
        <v>915665.44000000006</v>
      </c>
      <c r="H26" s="23"/>
      <c r="I26" s="23"/>
      <c r="J26" s="23">
        <f>AVERAGE(E26:I26)</f>
        <v>874519.59666666668</v>
      </c>
      <c r="K26" s="24">
        <f t="shared" ref="K26" si="6">COUNT(E26:I26)</f>
        <v>3</v>
      </c>
      <c r="L26" s="24">
        <f t="shared" ref="L26" si="7">STDEV(E26:I26)</f>
        <v>38166.571811202004</v>
      </c>
      <c r="M26" s="24">
        <f t="shared" ref="M26" si="8">L26/J26*100</f>
        <v>4.3642900578418526</v>
      </c>
      <c r="N26" s="24"/>
      <c r="O26" s="23">
        <f>SUM(O20:O25)</f>
        <v>874519.59666666668</v>
      </c>
      <c r="P26" s="26"/>
      <c r="Q26" s="26"/>
      <c r="R26" s="26"/>
    </row>
    <row r="27" spans="1:18" s="5" customFormat="1" ht="15" customHeight="1" x14ac:dyDescent="0.25">
      <c r="A27" s="22"/>
      <c r="B27" s="22"/>
      <c r="C27" s="22"/>
      <c r="D27" s="22"/>
      <c r="E27" s="4"/>
      <c r="F27" s="4"/>
      <c r="G27" s="4"/>
      <c r="H27" s="4"/>
      <c r="I27" s="4"/>
      <c r="J27" s="4"/>
      <c r="K27" s="22"/>
      <c r="L27" s="22"/>
      <c r="M27" s="22"/>
      <c r="N27" s="22"/>
      <c r="O27" s="4"/>
    </row>
    <row r="28" spans="1:18" s="22" customFormat="1" x14ac:dyDescent="0.25">
      <c r="A28" s="34" t="s">
        <v>26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8" s="22" customFormat="1" ht="24" customHeight="1" x14ac:dyDescent="0.25">
      <c r="A29" s="34" t="s">
        <v>24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8" s="22" customForma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R30" s="27"/>
    </row>
    <row r="31" spans="1:18" s="10" customFormat="1" ht="30" customHeight="1" x14ac:dyDescent="0.25">
      <c r="A31" s="31" t="s">
        <v>39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</sheetData>
  <mergeCells count="17">
    <mergeCell ref="L12:M12"/>
    <mergeCell ref="B14:N14"/>
    <mergeCell ref="A28:O28"/>
    <mergeCell ref="A29:O29"/>
    <mergeCell ref="A30:O30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31:O31"/>
  </mergeCells>
  <conditionalFormatting sqref="N20:N26">
    <cfRule type="containsText" dxfId="5" priority="22" operator="containsText" text="НЕ">
      <formula>NOT(ISERROR(SEARCH("НЕ",N20)))</formula>
    </cfRule>
    <cfRule type="containsText" dxfId="4" priority="23" operator="containsText" text="ОДНОРОДНЫЕ">
      <formula>NOT(ISERROR(SEARCH("ОДНОРОДНЫЕ",N20)))</formula>
    </cfRule>
    <cfRule type="containsText" dxfId="3" priority="24" operator="containsText" text="НЕОДНОРОДНЫЕ">
      <formula>NOT(ISERROR(SEARCH("НЕОДНОРОДНЫЕ",N20)))</formula>
    </cfRule>
  </conditionalFormatting>
  <conditionalFormatting sqref="N20:N26">
    <cfRule type="containsText" dxfId="2" priority="19" operator="containsText" text="НЕОДНОРОДНЫЕ">
      <formula>NOT(ISERROR(SEARCH("НЕОДНОРОДНЫЕ",N20)))</formula>
    </cfRule>
    <cfRule type="containsText" dxfId="1" priority="20" operator="containsText" text="ОДНОРОДНЫЕ">
      <formula>NOT(ISERROR(SEARCH("ОДНОРОДНЫЕ",N20)))</formula>
    </cfRule>
    <cfRule type="containsText" dxfId="0" priority="21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2023-02-16T00:45:09Z</dcterms:modified>
</cp:coreProperties>
</file>