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E22" i="1" l="1"/>
  <c r="F22" i="1" l="1"/>
  <c r="H21" i="1"/>
  <c r="M21" i="1" s="1"/>
  <c r="I21" i="1"/>
  <c r="J21" i="1"/>
  <c r="K21" i="1" l="1"/>
  <c r="L21" i="1" s="1"/>
  <c r="M22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<sst xmlns="http://schemas.openxmlformats.org/spreadsheetml/2006/main" count="38" uniqueCount="36">
  <si>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</si>
  <si>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</si>
  <si>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</si>
  <si>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</si>
  <si>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</si>
  <si>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</si>
  <si>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</si>
  <si>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</si>
  <si>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</si>
  <si>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</si>
  <si>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</si>
  <si>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</si>
  <si>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</si>
  <si>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</si>
  <si>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</si>
  <si>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</si>
  <si>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</si>
  <si>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</si>
  <si>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</si>
  <si>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</si>
  <si>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</si>
  <si>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</si>
  <si>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</si>
  <si>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</si>
  <si>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</si>
  <si>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053-23</t>
  </si>
  <si>
    <t>на поставку медицинского оборудования путем запроса котировок</t>
  </si>
  <si>
    <t>Ультразвуковая мойка УЗО1-01-"МЕДЭЛ" или эквивалент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</si>
  <si>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</si>
  <si>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93400 руб. (девяносто три тысячи четыреста рублей 00 копеек)</t>
  </si>
  <si>
    <t>Источник № 1</t>
  </si>
  <si>
    <t>Источник № 2</t>
  </si>
  <si>
    <t>Источник № 3</t>
  </si>
  <si>
    <t>вх. № 578-02/23 от 06.02.2023</t>
  </si>
  <si>
    <t>вх. № 579-02/23 от 06.02.2023</t>
  </si>
  <si>
    <t>вх. № 580-02/23 от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</si>
</sst>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5" zoomScaleNormal="85" zoomScalePageLayoutView="70" workbookViewId="0">
      <selection activeCell="H28" sqref="H2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4" t="s">
        <v>26</v>
      </c>
      <c r="H4" s="34"/>
      <c r="I4" s="34"/>
      <c r="J4" s="34"/>
      <c r="K4" s="34"/>
      <c r="L4" s="34"/>
      <c r="M4" s="34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24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25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13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18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14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8" t="s">
        <v>17</v>
      </c>
      <c r="K13" s="38"/>
      <c r="L13" s="7"/>
      <c r="M13" s="3" t="s">
        <v>15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8" t="s">
        <v>16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41" t="s">
        <v>11</v>
      </c>
      <c r="B18" s="42"/>
      <c r="C18" s="43"/>
      <c r="D18" s="42"/>
      <c r="E18" s="31" t="s">
        <v>33</v>
      </c>
      <c r="F18" s="31" t="s">
        <v>34</v>
      </c>
      <c r="G18" s="31" t="s">
        <v>35</v>
      </c>
      <c r="H18" s="9"/>
      <c r="I18" s="10"/>
      <c r="J18" s="10"/>
      <c r="K18" s="10"/>
      <c r="L18" s="10"/>
      <c r="M18" s="9"/>
    </row>
    <row r="19" spans="1:15" ht="30" customHeight="1" x14ac:dyDescent="0.25">
      <c r="A19" s="32" t="s">
        <v>0</v>
      </c>
      <c r="B19" s="32" t="s">
        <v>1</v>
      </c>
      <c r="C19" s="32" t="s">
        <v>2</v>
      </c>
      <c r="D19" s="32"/>
      <c r="E19" s="9" t="s">
        <v>30</v>
      </c>
      <c r="F19" s="9" t="s">
        <v>31</v>
      </c>
      <c r="G19" s="9" t="s">
        <v>32</v>
      </c>
      <c r="H19" s="44" t="s">
        <v>12</v>
      </c>
      <c r="I19" s="32" t="s">
        <v>8</v>
      </c>
      <c r="J19" s="32" t="s">
        <v>9</v>
      </c>
      <c r="K19" s="32" t="s">
        <v>10</v>
      </c>
      <c r="L19" s="32" t="s">
        <v>6</v>
      </c>
      <c r="M19" s="40" t="s">
        <v>7</v>
      </c>
    </row>
    <row r="20" spans="1:15" ht="30" x14ac:dyDescent="0.25">
      <c r="A20" s="33"/>
      <c r="B20" s="33"/>
      <c r="C20" s="11" t="s">
        <v>3</v>
      </c>
      <c r="D20" s="11" t="s">
        <v>4</v>
      </c>
      <c r="E20" s="22" t="s">
        <v>5</v>
      </c>
      <c r="F20" s="9" t="s">
        <v>5</v>
      </c>
      <c r="G20" s="9" t="s">
        <v>5</v>
      </c>
      <c r="H20" s="45"/>
      <c r="I20" s="32"/>
      <c r="J20" s="32"/>
      <c r="K20" s="32"/>
      <c r="L20" s="32"/>
      <c r="M20" s="40"/>
    </row>
    <row r="21" spans="1:15" ht="30" x14ac:dyDescent="0.25">
      <c r="A21" s="13">
        <v>1</v>
      </c>
      <c r="B21" s="28" t="s">
        <v>27</v>
      </c>
      <c r="C21" s="29" t="s">
        <v>28</v>
      </c>
      <c r="D21" s="27">
        <v>2</v>
      </c>
      <c r="E21" s="25">
        <v>46700</v>
      </c>
      <c r="F21" s="14">
        <v>48640</v>
      </c>
      <c r="G21" s="23">
        <v>49020</v>
      </c>
      <c r="H21" s="23">
        <f t="shared" ref="H21" si="0">AVERAGE(E21:G21)</f>
        <v>48120</v>
      </c>
      <c r="I21" s="24">
        <f t="shared" ref="I21" si="1" xml:space="preserve"> COUNT(E21:G21)</f>
        <v>3</v>
      </c>
      <c r="J21" s="24">
        <f t="shared" ref="J21" si="2">STDEV(E21:G21)</f>
        <v>1244.3472184241825</v>
      </c>
      <c r="K21" s="24">
        <f t="shared" ref="K21" si="3">J21/H21*100</f>
        <v>2.5859252253204126</v>
      </c>
      <c r="L21" s="24" t="str">
        <f t="shared" ref="L21" si="4">IF(K21&lt;33,"ОДНОРОДНЫЕ","НЕОДНОРОДНЫЕ")</f>
        <v>ОДНОРОДНЫЕ</v>
      </c>
      <c r="M21" s="23">
        <f t="shared" ref="M21" si="5">D21*H21</f>
        <v>96240</v>
      </c>
    </row>
    <row r="22" spans="1:15" x14ac:dyDescent="0.25">
      <c r="A22" s="20"/>
      <c r="B22" s="15"/>
      <c r="C22" s="16"/>
      <c r="D22" s="17"/>
      <c r="E22" s="26">
        <f>SUMPRODUCT($D$21:$D$21,E21:E21)</f>
        <v>93400</v>
      </c>
      <c r="F22" s="21">
        <f>SUMPRODUCT($D$21:$D$21,F21:F21)</f>
        <v>97280</v>
      </c>
      <c r="G22" s="30">
        <f>SUMPRODUCT($D$21:$D$21,G21:G21)</f>
        <v>98040</v>
      </c>
      <c r="H22" s="9"/>
      <c r="I22" s="10"/>
      <c r="J22" s="10"/>
      <c r="K22" s="10"/>
      <c r="L22" s="10"/>
      <c r="M22" s="12">
        <f>SUM(M21:M21)</f>
        <v>96240</v>
      </c>
    </row>
    <row r="23" spans="1:15" x14ac:dyDescent="0.25">
      <c r="A23" s="7"/>
      <c r="B23" s="7"/>
      <c r="C23" s="7"/>
      <c r="D23" s="7"/>
      <c r="E23" s="3"/>
      <c r="F23" s="3"/>
      <c r="G23" s="3"/>
      <c r="H23" s="3"/>
      <c r="I23" s="7"/>
      <c r="J23" s="7"/>
      <c r="K23" s="7"/>
      <c r="L23" s="7"/>
      <c r="M23" s="3"/>
    </row>
    <row r="24" spans="1:15" s="7" customFormat="1" ht="33.6" customHeight="1" x14ac:dyDescent="0.25">
      <c r="A24" s="39" t="s">
        <v>20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5" s="7" customFormat="1" x14ac:dyDescent="0.25">
      <c r="A25" s="37" t="s">
        <v>19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5" s="7" customFormat="1" ht="1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5" s="19" customFormat="1" x14ac:dyDescent="0.25">
      <c r="A27" s="35" t="s">
        <v>29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18"/>
      <c r="O27" s="18"/>
    </row>
  </sheetData>
  <mergeCells count="18">
    <mergeCell ref="A27:M27"/>
    <mergeCell ref="A26:M26"/>
    <mergeCell ref="J13:K13"/>
    <mergeCell ref="B15:L15"/>
    <mergeCell ref="A24:M24"/>
    <mergeCell ref="A25:M25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22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2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2023-02-06T04:25:31Z</dcterms:modified>
</cp:coreProperties>
</file>