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K32" i="1" l="1"/>
  <c r="J32" i="1"/>
  <c r="F32" i="1" l="1"/>
  <c r="G32" i="1"/>
  <c r="E32" i="1"/>
  <c r="J20" i="1"/>
  <c r="K20" i="1"/>
  <c r="L20" i="1"/>
  <c r="J21" i="1"/>
  <c r="O21" i="1" s="1"/>
  <c r="K21" i="1"/>
  <c r="L21" i="1"/>
  <c r="J22" i="1"/>
  <c r="O22" i="1" s="1"/>
  <c r="K22" i="1"/>
  <c r="L22" i="1"/>
  <c r="J23" i="1"/>
  <c r="O23" i="1" s="1"/>
  <c r="K23" i="1"/>
  <c r="L23" i="1"/>
  <c r="M23" i="1" s="1"/>
  <c r="N23" i="1" s="1"/>
  <c r="J24" i="1"/>
  <c r="O24" i="1" s="1"/>
  <c r="K24" i="1"/>
  <c r="L24" i="1"/>
  <c r="M24" i="1" s="1"/>
  <c r="N24" i="1" s="1"/>
  <c r="J25" i="1"/>
  <c r="O25" i="1" s="1"/>
  <c r="K25" i="1"/>
  <c r="L25" i="1"/>
  <c r="M25" i="1" s="1"/>
  <c r="N25" i="1" s="1"/>
  <c r="J26" i="1"/>
  <c r="O26" i="1" s="1"/>
  <c r="K26" i="1"/>
  <c r="L26" i="1"/>
  <c r="J27" i="1"/>
  <c r="O27" i="1" s="1"/>
  <c r="K27" i="1"/>
  <c r="L27" i="1"/>
  <c r="M27" i="1" s="1"/>
  <c r="N27" i="1" s="1"/>
  <c r="J28" i="1"/>
  <c r="O28" i="1" s="1"/>
  <c r="K28" i="1"/>
  <c r="L28" i="1"/>
  <c r="M28" i="1" s="1"/>
  <c r="N28" i="1" s="1"/>
  <c r="J29" i="1"/>
  <c r="O29" i="1" s="1"/>
  <c r="K29" i="1"/>
  <c r="L29" i="1"/>
  <c r="J30" i="1"/>
  <c r="K30" i="1"/>
  <c r="L30" i="1"/>
  <c r="M30" i="1" l="1"/>
  <c r="N30" i="1" s="1"/>
  <c r="M20" i="1"/>
  <c r="N20" i="1" s="1"/>
  <c r="M29" i="1"/>
  <c r="N29" i="1" s="1"/>
  <c r="M22" i="1"/>
  <c r="N22" i="1" s="1"/>
  <c r="M21" i="1"/>
  <c r="N21" i="1" s="1"/>
  <c r="M26" i="1"/>
  <c r="N26" i="1" s="1"/>
  <c r="O30" i="1"/>
  <c r="O20" i="1"/>
  <c r="L31" i="1"/>
  <c r="K31" i="1"/>
  <c r="J31" i="1"/>
  <c r="O31" i="1" s="1"/>
  <c r="L32" i="1" l="1"/>
  <c r="M32" i="1" s="1"/>
  <c r="N32" i="1" s="1"/>
  <c r="M31" i="1"/>
  <c r="N31" i="1" s="1"/>
</calcChain>
</file>

<file path=xl/sharedStrings.xml><?xml version="1.0" encoding="utf-8"?>
<sst xmlns="http://schemas.openxmlformats.org/spreadsheetml/2006/main" count="64" uniqueCount="49">
  <si>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</si>
  <si>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</si>
  <si>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</si>
  <si>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</si>
  <si>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</si>
  <si>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</si>
  <si>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</si>
  <si>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</si>
  <si>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</si>
  <si>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</si>
  <si>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</si>
  <si>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</si>
  <si>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</si>
  <si>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</si>
  <si>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</si>
  <si>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</si>
  <si>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</si>
  <si>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</si>
  <si>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</si>
  <si>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</si>
  <si>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</si>
  <si>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</si>
  <si>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</si>
  <si>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</si>
  <si>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</si>
  <si>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</si>
  <si>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</si>
  <si>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 Извещению о проведении закупки</t>
  </si>
  <si>
    <t>Приложение № 4</t>
  </si>
  <si>
    <t>№ 051-23</t>
  </si>
  <si>
    <t>Схождение/развал</t>
  </si>
  <si>
    <t>Диагностика подвески</t>
  </si>
  <si>
    <t>Диагностика ДВС</t>
  </si>
  <si>
    <t>Ремонт ветрового стекла</t>
  </si>
  <si>
    <t>Замена задних колодок</t>
  </si>
  <si>
    <t>Замена передних колодок</t>
  </si>
  <si>
    <t>Замена ремня ГРМ</t>
  </si>
  <si>
    <t>Замена масла с заменой фильтра</t>
  </si>
  <si>
    <t>Замена диска и корзины сцепления</t>
  </si>
  <si>
    <t>Замена передних стоек</t>
  </si>
  <si>
    <t>Замена задних стоек</t>
  </si>
  <si>
    <t>Замена линек</t>
  </si>
  <si>
    <t>Усл. ед.</t>
  </si>
  <si>
    <t>КП вх. 6978-12/22 от 21.12.2022</t>
  </si>
  <si>
    <t>КП вх. 6981-12/22 от 21.12.2022</t>
  </si>
  <si>
    <t>КП вх. 6984-12/22 от 21.12.2022</t>
  </si>
  <si>
    <t>Исходя из имеющегося у Заказчика объёма финансового обеспечения для осуществления закупки НМЦД устанавливается в размере 108200 руб. (Сто восемь тысяч двести рублей 00 копеек)</t>
  </si>
  <si>
    <t xml:space="preserve">на оказание услуг по техническому обслуживанию и ремонту автотранспортных средств </t>
  </si>
  <si>
    <t>путем запроса котировок в электронной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</si>
</sst>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7" zoomScale="85" zoomScaleNormal="85" zoomScalePageLayoutView="70" workbookViewId="0">
      <selection activeCell="G20" sqref="G20:G31"/>
    </sheetView>
  </sheetViews>
  <sheetFormatPr defaultColWidth="9.140625" defaultRowHeight="15" x14ac:dyDescent="0.25"/>
  <cols>
    <col min="1" max="1" width="9.140625" style="10"/>
    <col min="2" max="2" width="27.28515625" style="10" customWidth="1"/>
    <col min="3" max="4" width="9.140625" style="10"/>
    <col min="5" max="5" width="16.7109375" style="1" customWidth="1"/>
    <col min="6" max="6" width="16.85546875" style="1" customWidth="1"/>
    <col min="7" max="7" width="16.5703125" style="1" customWidth="1"/>
    <col min="8" max="8" width="18.5703125" style="1" hidden="1" customWidth="1"/>
    <col min="9" max="9" width="14.42578125" style="1" hidden="1" customWidth="1"/>
    <col min="10" max="10" width="13.7109375" style="1" customWidth="1"/>
    <col min="11" max="11" width="9.42578125" style="10" customWidth="1"/>
    <col min="12" max="12" width="12.5703125" style="10" customWidth="1"/>
    <col min="13" max="13" width="10.28515625" style="10" customWidth="1"/>
    <col min="14" max="14" width="17" style="10" customWidth="1"/>
    <col min="15" max="15" width="13.28515625" style="1" customWidth="1"/>
    <col min="16" max="16384" width="9.140625" style="5"/>
  </cols>
  <sheetData>
    <row r="1" spans="1:15" x14ac:dyDescent="0.2">
      <c r="O1" s="6" t="s">
        <v>28</v>
      </c>
    </row>
    <row r="2" spans="1:15" x14ac:dyDescent="0.2">
      <c r="O2" s="6" t="s">
        <v>27</v>
      </c>
    </row>
    <row r="3" spans="1:15" x14ac:dyDescent="0.2">
      <c r="O3" s="6" t="s">
        <v>47</v>
      </c>
    </row>
    <row r="4" spans="1:15" x14ac:dyDescent="0.2">
      <c r="A4" s="20"/>
      <c r="B4" s="20"/>
      <c r="C4" s="20"/>
      <c r="D4" s="20"/>
      <c r="K4" s="20"/>
      <c r="L4" s="20"/>
      <c r="M4" s="20"/>
      <c r="N4" s="20"/>
      <c r="O4" s="6" t="s">
        <v>48</v>
      </c>
    </row>
    <row r="5" spans="1:15" x14ac:dyDescent="0.2">
      <c r="O5" s="7" t="s">
        <v>29</v>
      </c>
    </row>
    <row r="8" spans="1:15" x14ac:dyDescent="0.25">
      <c r="O8" s="3" t="s">
        <v>16</v>
      </c>
    </row>
    <row r="9" spans="1:15" x14ac:dyDescent="0.25">
      <c r="O9" s="4" t="s">
        <v>21</v>
      </c>
    </row>
    <row r="10" spans="1:15" x14ac:dyDescent="0.25">
      <c r="O10" s="4" t="s">
        <v>17</v>
      </c>
    </row>
    <row r="12" spans="1:15" ht="28.9" customHeight="1" x14ac:dyDescent="0.25">
      <c r="L12" s="22" t="s">
        <v>20</v>
      </c>
      <c r="M12" s="22"/>
      <c r="O12" s="1" t="s">
        <v>18</v>
      </c>
    </row>
    <row r="13" spans="1:15" ht="18.75" x14ac:dyDescent="0.25">
      <c r="O13" s="2"/>
    </row>
    <row r="14" spans="1:15" ht="18.75" x14ac:dyDescent="0.25">
      <c r="B14" s="22" t="s">
        <v>19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"/>
    </row>
    <row r="17" spans="1:15" s="10" customFormat="1" ht="28.5" customHeight="1" x14ac:dyDescent="0.25">
      <c r="A17" s="26" t="s">
        <v>14</v>
      </c>
      <c r="B17" s="27"/>
      <c r="C17" s="28">
        <f>SUMIF(O20:O31,"&gt;0")</f>
        <v>116840</v>
      </c>
      <c r="D17" s="27"/>
      <c r="E17" s="11" t="s">
        <v>43</v>
      </c>
      <c r="F17" s="13" t="s">
        <v>44</v>
      </c>
      <c r="G17" s="13" t="s">
        <v>45</v>
      </c>
      <c r="H17" s="11"/>
      <c r="I17" s="11"/>
      <c r="J17" s="11"/>
      <c r="K17" s="9"/>
      <c r="L17" s="9"/>
      <c r="M17" s="9"/>
      <c r="N17" s="9"/>
      <c r="O17" s="11"/>
    </row>
    <row r="18" spans="1:15" s="10" customFormat="1" ht="30" customHeight="1" x14ac:dyDescent="0.25">
      <c r="A18" s="31" t="s">
        <v>0</v>
      </c>
      <c r="B18" s="31" t="s">
        <v>1</v>
      </c>
      <c r="C18" s="31" t="s">
        <v>2</v>
      </c>
      <c r="D18" s="31"/>
      <c r="E18" s="11" t="s">
        <v>5</v>
      </c>
      <c r="F18" s="11" t="s">
        <v>7</v>
      </c>
      <c r="G18" s="11" t="s">
        <v>8</v>
      </c>
      <c r="H18" s="11" t="s">
        <v>22</v>
      </c>
      <c r="I18" s="11" t="s">
        <v>23</v>
      </c>
      <c r="J18" s="29" t="s">
        <v>15</v>
      </c>
      <c r="K18" s="31" t="s">
        <v>11</v>
      </c>
      <c r="L18" s="31" t="s">
        <v>12</v>
      </c>
      <c r="M18" s="31" t="s">
        <v>13</v>
      </c>
      <c r="N18" s="31" t="s">
        <v>9</v>
      </c>
      <c r="O18" s="25" t="s">
        <v>10</v>
      </c>
    </row>
    <row r="19" spans="1:15" s="10" customFormat="1" ht="30" x14ac:dyDescent="0.25">
      <c r="A19" s="31"/>
      <c r="B19" s="32"/>
      <c r="C19" s="18" t="s">
        <v>3</v>
      </c>
      <c r="D19" s="9" t="s">
        <v>4</v>
      </c>
      <c r="E19" s="11" t="s">
        <v>6</v>
      </c>
      <c r="F19" s="11" t="s">
        <v>6</v>
      </c>
      <c r="G19" s="11" t="s">
        <v>6</v>
      </c>
      <c r="H19" s="11" t="s">
        <v>6</v>
      </c>
      <c r="I19" s="11" t="s">
        <v>6</v>
      </c>
      <c r="J19" s="30"/>
      <c r="K19" s="31"/>
      <c r="L19" s="31"/>
      <c r="M19" s="31"/>
      <c r="N19" s="31"/>
      <c r="O19" s="25"/>
    </row>
    <row r="20" spans="1:15" s="12" customFormat="1" x14ac:dyDescent="0.25">
      <c r="A20" s="15">
        <v>1</v>
      </c>
      <c r="B20" s="17" t="s">
        <v>30</v>
      </c>
      <c r="C20" s="19" t="s">
        <v>42</v>
      </c>
      <c r="D20" s="14">
        <v>17</v>
      </c>
      <c r="E20" s="13">
        <v>600</v>
      </c>
      <c r="F20" s="13">
        <v>590</v>
      </c>
      <c r="G20" s="13">
        <v>500</v>
      </c>
      <c r="H20" s="13"/>
      <c r="I20" s="13"/>
      <c r="J20" s="13">
        <f t="shared" ref="J20:J30" si="0">AVERAGE(E20:I20)</f>
        <v>563.33333333333337</v>
      </c>
      <c r="K20" s="15">
        <f t="shared" ref="K20:K30" si="1">COUNT(E20:I20)</f>
        <v>3</v>
      </c>
      <c r="L20" s="15">
        <f t="shared" ref="L20:L30" si="2">STDEV(E20:I20)</f>
        <v>55.075705472861017</v>
      </c>
      <c r="M20" s="15">
        <f t="shared" ref="M20:M30" si="3">L20/J20*100</f>
        <v>9.7767524508037305</v>
      </c>
      <c r="N20" s="15" t="str">
        <f t="shared" ref="N20:N30" si="4">IF(M20&lt;33,"ОДНОРОДНЫЕ","НЕОДНОРОДНЫЕ")</f>
        <v>ОДНОРОДНЫЕ</v>
      </c>
      <c r="O20" s="13">
        <f t="shared" ref="O20:O30" si="5">D20*J20</f>
        <v>9576.6666666666679</v>
      </c>
    </row>
    <row r="21" spans="1:15" s="12" customFormat="1" x14ac:dyDescent="0.25">
      <c r="A21" s="15">
        <v>2</v>
      </c>
      <c r="B21" s="17" t="s">
        <v>31</v>
      </c>
      <c r="C21" s="19" t="s">
        <v>42</v>
      </c>
      <c r="D21" s="14">
        <v>22</v>
      </c>
      <c r="E21" s="13">
        <v>390</v>
      </c>
      <c r="F21" s="13">
        <v>400</v>
      </c>
      <c r="G21" s="21">
        <v>300</v>
      </c>
      <c r="H21" s="13"/>
      <c r="I21" s="13"/>
      <c r="J21" s="13">
        <f t="shared" si="0"/>
        <v>363.33333333333331</v>
      </c>
      <c r="K21" s="15">
        <f t="shared" si="1"/>
        <v>3</v>
      </c>
      <c r="L21" s="15">
        <f t="shared" si="2"/>
        <v>55.07570547286111</v>
      </c>
      <c r="M21" s="15">
        <f t="shared" si="3"/>
        <v>15.158451047576452</v>
      </c>
      <c r="N21" s="15" t="str">
        <f t="shared" si="4"/>
        <v>ОДНОРОДНЫЕ</v>
      </c>
      <c r="O21" s="13">
        <f t="shared" si="5"/>
        <v>7993.333333333333</v>
      </c>
    </row>
    <row r="22" spans="1:15" s="12" customFormat="1" x14ac:dyDescent="0.25">
      <c r="A22" s="15">
        <v>3</v>
      </c>
      <c r="B22" s="17" t="s">
        <v>32</v>
      </c>
      <c r="C22" s="19" t="s">
        <v>42</v>
      </c>
      <c r="D22" s="14">
        <v>17</v>
      </c>
      <c r="E22" s="13">
        <v>500</v>
      </c>
      <c r="F22" s="13">
        <v>550</v>
      </c>
      <c r="G22" s="21">
        <v>300</v>
      </c>
      <c r="H22" s="13"/>
      <c r="I22" s="13"/>
      <c r="J22" s="13">
        <f t="shared" si="0"/>
        <v>450</v>
      </c>
      <c r="K22" s="15">
        <f t="shared" si="1"/>
        <v>3</v>
      </c>
      <c r="L22" s="15">
        <f t="shared" si="2"/>
        <v>132.28756555322954</v>
      </c>
      <c r="M22" s="15">
        <f t="shared" si="3"/>
        <v>29.397236789606563</v>
      </c>
      <c r="N22" s="15" t="str">
        <f t="shared" si="4"/>
        <v>ОДНОРОДНЫЕ</v>
      </c>
      <c r="O22" s="13">
        <f t="shared" si="5"/>
        <v>7650</v>
      </c>
    </row>
    <row r="23" spans="1:15" s="12" customFormat="1" x14ac:dyDescent="0.25">
      <c r="A23" s="15">
        <v>4</v>
      </c>
      <c r="B23" s="17" t="s">
        <v>33</v>
      </c>
      <c r="C23" s="19" t="s">
        <v>42</v>
      </c>
      <c r="D23" s="14">
        <v>17</v>
      </c>
      <c r="E23" s="13">
        <v>250</v>
      </c>
      <c r="F23" s="13">
        <v>290</v>
      </c>
      <c r="G23" s="13">
        <v>200</v>
      </c>
      <c r="H23" s="13"/>
      <c r="I23" s="13"/>
      <c r="J23" s="13">
        <f t="shared" si="0"/>
        <v>246.66666666666666</v>
      </c>
      <c r="K23" s="15">
        <f t="shared" si="1"/>
        <v>3</v>
      </c>
      <c r="L23" s="15">
        <f t="shared" si="2"/>
        <v>45.09249752822889</v>
      </c>
      <c r="M23" s="15">
        <f t="shared" si="3"/>
        <v>18.280742241173876</v>
      </c>
      <c r="N23" s="15" t="str">
        <f t="shared" si="4"/>
        <v>ОДНОРОДНЫЕ</v>
      </c>
      <c r="O23" s="13">
        <f t="shared" si="5"/>
        <v>4193.333333333333</v>
      </c>
    </row>
    <row r="24" spans="1:15" s="12" customFormat="1" x14ac:dyDescent="0.25">
      <c r="A24" s="15">
        <v>5</v>
      </c>
      <c r="B24" s="17" t="s">
        <v>34</v>
      </c>
      <c r="C24" s="19" t="s">
        <v>42</v>
      </c>
      <c r="D24" s="14">
        <v>17</v>
      </c>
      <c r="E24" s="13">
        <v>850</v>
      </c>
      <c r="F24" s="13">
        <v>890</v>
      </c>
      <c r="G24" s="13">
        <v>800</v>
      </c>
      <c r="H24" s="13"/>
      <c r="I24" s="13"/>
      <c r="J24" s="13">
        <f t="shared" si="0"/>
        <v>846.66666666666663</v>
      </c>
      <c r="K24" s="15">
        <f t="shared" si="1"/>
        <v>3</v>
      </c>
      <c r="L24" s="15">
        <f t="shared" si="2"/>
        <v>45.09249752822894</v>
      </c>
      <c r="M24" s="15">
        <f t="shared" si="3"/>
        <v>5.3258855348301903</v>
      </c>
      <c r="N24" s="15" t="str">
        <f t="shared" si="4"/>
        <v>ОДНОРОДНЫЕ</v>
      </c>
      <c r="O24" s="13">
        <f t="shared" si="5"/>
        <v>14393.333333333332</v>
      </c>
    </row>
    <row r="25" spans="1:15" s="12" customFormat="1" x14ac:dyDescent="0.25">
      <c r="A25" s="15">
        <v>6</v>
      </c>
      <c r="B25" s="17" t="s">
        <v>35</v>
      </c>
      <c r="C25" s="19" t="s">
        <v>42</v>
      </c>
      <c r="D25" s="14">
        <v>17</v>
      </c>
      <c r="E25" s="13">
        <v>550</v>
      </c>
      <c r="F25" s="13">
        <v>500</v>
      </c>
      <c r="G25" s="13">
        <v>500</v>
      </c>
      <c r="H25" s="13"/>
      <c r="I25" s="13"/>
      <c r="J25" s="13">
        <f t="shared" si="0"/>
        <v>516.66666666666663</v>
      </c>
      <c r="K25" s="15">
        <f t="shared" si="1"/>
        <v>3</v>
      </c>
      <c r="L25" s="15">
        <f t="shared" si="2"/>
        <v>28.867513459481287</v>
      </c>
      <c r="M25" s="15">
        <f t="shared" si="3"/>
        <v>5.5872606695770237</v>
      </c>
      <c r="N25" s="15" t="str">
        <f t="shared" si="4"/>
        <v>ОДНОРОДНЫЕ</v>
      </c>
      <c r="O25" s="13">
        <f t="shared" si="5"/>
        <v>8783.3333333333321</v>
      </c>
    </row>
    <row r="26" spans="1:15" s="12" customFormat="1" x14ac:dyDescent="0.25">
      <c r="A26" s="15">
        <v>7</v>
      </c>
      <c r="B26" s="17" t="s">
        <v>36</v>
      </c>
      <c r="C26" s="19" t="s">
        <v>42</v>
      </c>
      <c r="D26" s="14">
        <v>5</v>
      </c>
      <c r="E26" s="13">
        <v>3000</v>
      </c>
      <c r="F26" s="13">
        <v>3000</v>
      </c>
      <c r="G26" s="13">
        <v>3000</v>
      </c>
      <c r="H26" s="13"/>
      <c r="I26" s="13"/>
      <c r="J26" s="13">
        <f t="shared" si="0"/>
        <v>3000</v>
      </c>
      <c r="K26" s="15">
        <f t="shared" si="1"/>
        <v>3</v>
      </c>
      <c r="L26" s="15">
        <f t="shared" si="2"/>
        <v>0</v>
      </c>
      <c r="M26" s="15">
        <f t="shared" si="3"/>
        <v>0</v>
      </c>
      <c r="N26" s="15" t="str">
        <f t="shared" si="4"/>
        <v>ОДНОРОДНЫЕ</v>
      </c>
      <c r="O26" s="13">
        <f t="shared" si="5"/>
        <v>15000</v>
      </c>
    </row>
    <row r="27" spans="1:15" s="12" customFormat="1" ht="30" x14ac:dyDescent="0.25">
      <c r="A27" s="15">
        <v>8</v>
      </c>
      <c r="B27" s="17" t="s">
        <v>37</v>
      </c>
      <c r="C27" s="19" t="s">
        <v>42</v>
      </c>
      <c r="D27" s="14">
        <v>15</v>
      </c>
      <c r="E27" s="13">
        <v>350</v>
      </c>
      <c r="F27" s="13">
        <v>340</v>
      </c>
      <c r="G27" s="13">
        <v>300</v>
      </c>
      <c r="H27" s="13"/>
      <c r="I27" s="13"/>
      <c r="J27" s="13">
        <f t="shared" si="0"/>
        <v>330</v>
      </c>
      <c r="K27" s="15">
        <f t="shared" si="1"/>
        <v>3</v>
      </c>
      <c r="L27" s="15">
        <f t="shared" si="2"/>
        <v>26.457513110645905</v>
      </c>
      <c r="M27" s="15">
        <f t="shared" si="3"/>
        <v>8.0174282153472447</v>
      </c>
      <c r="N27" s="15" t="str">
        <f t="shared" si="4"/>
        <v>ОДНОРОДНЫЕ</v>
      </c>
      <c r="O27" s="13">
        <f t="shared" si="5"/>
        <v>4950</v>
      </c>
    </row>
    <row r="28" spans="1:15" s="12" customFormat="1" ht="30" x14ac:dyDescent="0.25">
      <c r="A28" s="15">
        <v>9</v>
      </c>
      <c r="B28" s="17" t="s">
        <v>38</v>
      </c>
      <c r="C28" s="19" t="s">
        <v>42</v>
      </c>
      <c r="D28" s="14">
        <v>5</v>
      </c>
      <c r="E28" s="13">
        <v>4000</v>
      </c>
      <c r="F28" s="13">
        <v>4000</v>
      </c>
      <c r="G28" s="13">
        <v>4000</v>
      </c>
      <c r="H28" s="13"/>
      <c r="I28" s="13"/>
      <c r="J28" s="13">
        <f t="shared" si="0"/>
        <v>4000</v>
      </c>
      <c r="K28" s="15">
        <f t="shared" si="1"/>
        <v>3</v>
      </c>
      <c r="L28" s="15">
        <f t="shared" si="2"/>
        <v>0</v>
      </c>
      <c r="M28" s="15">
        <f t="shared" si="3"/>
        <v>0</v>
      </c>
      <c r="N28" s="15" t="str">
        <f t="shared" si="4"/>
        <v>ОДНОРОДНЫЕ</v>
      </c>
      <c r="O28" s="13">
        <f t="shared" si="5"/>
        <v>20000</v>
      </c>
    </row>
    <row r="29" spans="1:15" s="12" customFormat="1" x14ac:dyDescent="0.25">
      <c r="A29" s="15">
        <v>10</v>
      </c>
      <c r="B29" s="17" t="s">
        <v>39</v>
      </c>
      <c r="C29" s="19" t="s">
        <v>42</v>
      </c>
      <c r="D29" s="14">
        <v>16</v>
      </c>
      <c r="E29" s="13">
        <v>650</v>
      </c>
      <c r="F29" s="13">
        <v>600</v>
      </c>
      <c r="G29" s="13">
        <v>600</v>
      </c>
      <c r="H29" s="13"/>
      <c r="I29" s="13"/>
      <c r="J29" s="13">
        <f t="shared" si="0"/>
        <v>616.66666666666663</v>
      </c>
      <c r="K29" s="15">
        <f t="shared" si="1"/>
        <v>3</v>
      </c>
      <c r="L29" s="15">
        <f t="shared" si="2"/>
        <v>28.867513459481287</v>
      </c>
      <c r="M29" s="15">
        <f t="shared" si="3"/>
        <v>4.6812183988348037</v>
      </c>
      <c r="N29" s="15" t="str">
        <f t="shared" si="4"/>
        <v>ОДНОРОДНЫЕ</v>
      </c>
      <c r="O29" s="13">
        <f t="shared" si="5"/>
        <v>9866.6666666666661</v>
      </c>
    </row>
    <row r="30" spans="1:15" s="12" customFormat="1" x14ac:dyDescent="0.25">
      <c r="A30" s="15">
        <v>11</v>
      </c>
      <c r="B30" s="17" t="s">
        <v>40</v>
      </c>
      <c r="C30" s="19" t="s">
        <v>42</v>
      </c>
      <c r="D30" s="14">
        <v>16</v>
      </c>
      <c r="E30" s="13">
        <v>700</v>
      </c>
      <c r="F30" s="13">
        <v>700</v>
      </c>
      <c r="G30" s="13">
        <v>650</v>
      </c>
      <c r="H30" s="13"/>
      <c r="I30" s="13"/>
      <c r="J30" s="13">
        <f t="shared" si="0"/>
        <v>683.33333333333337</v>
      </c>
      <c r="K30" s="15">
        <f t="shared" si="1"/>
        <v>3</v>
      </c>
      <c r="L30" s="15">
        <f t="shared" si="2"/>
        <v>28.867513459481287</v>
      </c>
      <c r="M30" s="15">
        <f t="shared" si="3"/>
        <v>4.2245141648021391</v>
      </c>
      <c r="N30" s="15" t="str">
        <f t="shared" si="4"/>
        <v>ОДНОРОДНЫЕ</v>
      </c>
      <c r="O30" s="13">
        <f t="shared" si="5"/>
        <v>10933.333333333334</v>
      </c>
    </row>
    <row r="31" spans="1:15" s="10" customFormat="1" x14ac:dyDescent="0.25">
      <c r="A31" s="15">
        <v>12</v>
      </c>
      <c r="B31" s="17" t="s">
        <v>41</v>
      </c>
      <c r="C31" s="19" t="s">
        <v>42</v>
      </c>
      <c r="D31" s="14">
        <v>15</v>
      </c>
      <c r="E31" s="11">
        <v>250</v>
      </c>
      <c r="F31" s="11">
        <v>250</v>
      </c>
      <c r="G31" s="11">
        <v>200</v>
      </c>
      <c r="H31" s="11"/>
      <c r="I31" s="11"/>
      <c r="J31" s="11">
        <f t="shared" ref="J31" si="6">AVERAGE(E31:I31)</f>
        <v>233.33333333333334</v>
      </c>
      <c r="K31" s="9">
        <f t="shared" ref="K31" si="7">COUNT(E31:I31)</f>
        <v>3</v>
      </c>
      <c r="L31" s="9">
        <f t="shared" ref="L31:L32" si="8">STDEV(E31:I31)</f>
        <v>28.867513459481206</v>
      </c>
      <c r="M31" s="9">
        <f t="shared" ref="M31" si="9">L31/J31*100</f>
        <v>12.371791482634801</v>
      </c>
      <c r="N31" s="9" t="str">
        <f>IF(M31&lt;33,"ОДНОРОДНЫЕ","НЕОДНОРОДНЫЕ")</f>
        <v>ОДНОРОДНЫЕ</v>
      </c>
      <c r="O31" s="11">
        <f>D31*J31</f>
        <v>3500</v>
      </c>
    </row>
    <row r="32" spans="1:15" s="10" customFormat="1" x14ac:dyDescent="0.25">
      <c r="A32" s="9"/>
      <c r="B32" s="16" t="s">
        <v>25</v>
      </c>
      <c r="C32" s="16"/>
      <c r="D32" s="8"/>
      <c r="E32" s="11">
        <f>SUMPRODUCT($D$20:$D$31,E20:E31)</f>
        <v>120930</v>
      </c>
      <c r="F32" s="13">
        <f t="shared" ref="F32:G32" si="10">SUMPRODUCT($D$20:$D$31,F20:F31)</f>
        <v>121390</v>
      </c>
      <c r="G32" s="13">
        <f t="shared" si="10"/>
        <v>108200</v>
      </c>
      <c r="H32" s="11"/>
      <c r="I32" s="11"/>
      <c r="J32" s="11">
        <f>AVERAGE(E32:I32)</f>
        <v>116840</v>
      </c>
      <c r="K32" s="9">
        <f>COUNT(E32:I32)</f>
        <v>3</v>
      </c>
      <c r="L32" s="9">
        <f t="shared" si="8"/>
        <v>7485.9935880282455</v>
      </c>
      <c r="M32" s="9">
        <f>L32/J32*100</f>
        <v>6.4070468914996974</v>
      </c>
      <c r="N32" s="9" t="str">
        <f>IF(M32&lt;33,"ОДНОРОДНЫЕ","НЕОДНОРОДНЫЕ")</f>
        <v>ОДНОРОДНЫЕ</v>
      </c>
      <c r="O32" s="11"/>
    </row>
    <row r="34" spans="1:15" x14ac:dyDescent="0.25">
      <c r="A34" s="23" t="s">
        <v>26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25">
      <c r="A35" s="23" t="s">
        <v>24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ht="17.45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33" t="s">
        <v>46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</sheetData>
  <mergeCells count="17">
    <mergeCell ref="A37:O37"/>
    <mergeCell ref="L12:M12"/>
    <mergeCell ref="B14:N14"/>
    <mergeCell ref="A34:O34"/>
    <mergeCell ref="A35:O35"/>
    <mergeCell ref="A36:O3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3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3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2023-02-06T06:53:39Z</dcterms:modified>
</cp:coreProperties>
</file>