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M28" i="1" s="1"/>
  <c r="I28" i="1"/>
  <c r="J28" i="1"/>
  <c r="K28" i="1" s="1"/>
  <c r="L28" i="1" s="1"/>
  <c r="H29" i="1"/>
  <c r="I29" i="1"/>
  <c r="J29" i="1"/>
  <c r="M29" i="1"/>
  <c r="K29" i="1" l="1"/>
  <c r="L29" i="1" s="1"/>
  <c r="E32" i="1"/>
  <c r="F32" i="1"/>
  <c r="G32" i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H24" i="1"/>
  <c r="M24" i="1" s="1"/>
  <c r="I24" i="1"/>
  <c r="J24" i="1"/>
  <c r="H25" i="1"/>
  <c r="M25" i="1" s="1"/>
  <c r="I25" i="1"/>
  <c r="J25" i="1"/>
  <c r="H26" i="1"/>
  <c r="I26" i="1"/>
  <c r="J26" i="1"/>
  <c r="H27" i="1"/>
  <c r="M27" i="1" s="1"/>
  <c r="I27" i="1"/>
  <c r="J27" i="1"/>
  <c r="H30" i="1"/>
  <c r="M30" i="1" s="1"/>
  <c r="I30" i="1"/>
  <c r="J30" i="1"/>
  <c r="K24" i="1" l="1"/>
  <c r="L24" i="1" s="1"/>
  <c r="K27" i="1"/>
  <c r="L27" i="1" s="1"/>
  <c r="K23" i="1"/>
  <c r="L23" i="1" s="1"/>
  <c r="K25" i="1"/>
  <c r="L25" i="1" s="1"/>
  <c r="K21" i="1"/>
  <c r="L21" i="1" s="1"/>
  <c r="K30" i="1"/>
  <c r="L30" i="1" s="1"/>
  <c r="K26" i="1"/>
  <c r="L26" i="1" s="1"/>
  <c r="M26" i="1"/>
  <c r="H31" i="1"/>
  <c r="M31" i="1" s="1"/>
  <c r="I31" i="1"/>
  <c r="J31" i="1"/>
  <c r="M32" i="1" l="1"/>
  <c r="K31" i="1"/>
  <c r="L31" i="1" s="1"/>
</calcChain>
</file>

<file path=xl/sharedStrings.xml><?xml version="1.0" encoding="utf-8"?>
<sst xmlns="http://schemas.openxmlformats.org/spreadsheetml/2006/main" count="58" uniqueCount="45">
  <si>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</si>
  <si>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</si>
  <si>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</si>
  <si>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</si>
  <si>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</si>
  <si>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</si>
  <si>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</si>
  <si>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</si>
  <si>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</si>
  <si>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</si>
  <si>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</si>
  <si>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</si>
  <si>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</si>
  <si>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</si>
  <si>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</si>
  <si>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</si>
  <si>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</si>
  <si>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</si>
  <si>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</si>
  <si>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</si>
  <si>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</si>
  <si>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</si>
  <si>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</si>
  <si>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</si>
  <si>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</si>
  <si>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</si>
  <si>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</si>
  <si>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</si>
  <si>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038-23</t>
  </si>
  <si>
    <t>на поставку инструментов для стоматологии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</si>
  <si>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151240 руб. (сто пятьдесят одна тысяча двести сорок рублей 00 копеек)</t>
  </si>
  <si>
    <t>вх. № 349-01/23 от 26.01.2023</t>
  </si>
  <si>
    <t>вх. № 350-01/23 от 26.01.2023</t>
  </si>
  <si>
    <t>вх. № 351-01/23 от 26.01.2023</t>
  </si>
  <si>
    <t>Коробка стерилизационная КСКФ-18</t>
  </si>
  <si>
    <t>шт.</t>
  </si>
  <si>
    <t xml:space="preserve">Щипцы для удаления  третьих моляров нижней челюсти </t>
  </si>
  <si>
    <t>Зажим кровоостанавливающий зубчатый изогнутый</t>
  </si>
  <si>
    <t xml:space="preserve">Стерилизатор-бокс для боров  </t>
  </si>
  <si>
    <t xml:space="preserve">Ножницы десневые прямые </t>
  </si>
  <si>
    <t>Ножницы хирургические  изогнутые</t>
  </si>
  <si>
    <t>Элеватор  зубной прямой</t>
  </si>
  <si>
    <t xml:space="preserve">Шприц карпульный № 1040 </t>
  </si>
  <si>
    <r>
      <t xml:space="preserve">Элеватор прямой с закруглённой </t>
    </r>
    <r>
      <rPr>
        <sz val="11"/>
        <color rgb="FF000000"/>
        <rFont val="Times New Roman"/>
        <family val="1"/>
        <charset val="204"/>
      </rPr>
      <t>рабочей частью</t>
    </r>
  </si>
  <si>
    <r>
      <t>Элеватор прямой с</t>
    </r>
    <r>
      <rPr>
        <sz val="11"/>
        <color rgb="FF000000"/>
        <rFont val="Times New Roman"/>
        <family val="1"/>
        <charset val="204"/>
      </rPr>
      <t xml:space="preserve"> закруглённой рабочей частью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</si>
</sst>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B33" sqref="B33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24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25</v>
      </c>
    </row>
    <row r="3" spans="1:13" ht="14.45" hidden="1" customHeight="1" x14ac:dyDescent="0.25">
      <c r="A3" s="7"/>
      <c r="B3" s="7"/>
      <c r="C3" s="7"/>
      <c r="D3" s="7"/>
      <c r="E3" s="3"/>
      <c r="F3" s="3"/>
      <c r="G3" s="3"/>
      <c r="H3" s="3"/>
      <c r="I3" s="7"/>
      <c r="J3" s="7"/>
      <c r="K3" s="7"/>
      <c r="L3" s="7"/>
      <c r="M3" s="8"/>
    </row>
    <row r="4" spans="1:13" x14ac:dyDescent="0.25">
      <c r="A4" s="7"/>
      <c r="B4" s="7"/>
      <c r="C4" s="7"/>
      <c r="D4" s="7"/>
      <c r="E4" s="3"/>
      <c r="F4" s="3"/>
      <c r="G4" s="36" t="s">
        <v>29</v>
      </c>
      <c r="H4" s="36"/>
      <c r="I4" s="36"/>
      <c r="J4" s="36"/>
      <c r="K4" s="36"/>
      <c r="L4" s="36"/>
      <c r="M4" s="36"/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26</v>
      </c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27</v>
      </c>
    </row>
    <row r="7" spans="1:13" ht="14.45" customHeight="1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8" t="s">
        <v>28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3"/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5" t="s">
        <v>16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21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6" t="s">
        <v>17</v>
      </c>
    </row>
    <row r="12" spans="1:13" x14ac:dyDescent="0.25">
      <c r="A12" s="7"/>
      <c r="B12" s="7"/>
      <c r="C12" s="7"/>
      <c r="D12" s="7"/>
      <c r="E12" s="3"/>
      <c r="F12" s="3"/>
      <c r="G12" s="3"/>
      <c r="H12" s="3"/>
      <c r="I12" s="7"/>
      <c r="J12" s="7"/>
      <c r="K12" s="7"/>
      <c r="L12" s="7"/>
      <c r="M12" s="3"/>
    </row>
    <row r="13" spans="1:13" ht="28.9" customHeight="1" x14ac:dyDescent="0.25">
      <c r="A13" s="7"/>
      <c r="B13" s="7"/>
      <c r="C13" s="7"/>
      <c r="D13" s="7"/>
      <c r="E13" s="3"/>
      <c r="F13" s="3"/>
      <c r="G13" s="3"/>
      <c r="H13" s="3"/>
      <c r="I13" s="7"/>
      <c r="J13" s="40" t="s">
        <v>20</v>
      </c>
      <c r="K13" s="40"/>
      <c r="L13" s="7"/>
      <c r="M13" s="3" t="s">
        <v>18</v>
      </c>
    </row>
    <row r="14" spans="1:13" ht="18.75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4"/>
    </row>
    <row r="15" spans="1:13" ht="18.75" x14ac:dyDescent="0.25">
      <c r="A15" s="7"/>
      <c r="B15" s="40" t="s">
        <v>19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"/>
    </row>
    <row r="16" spans="1:13" hidden="1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3" x14ac:dyDescent="0.25">
      <c r="A17" s="7"/>
      <c r="B17" s="7"/>
      <c r="C17" s="7"/>
      <c r="D17" s="7"/>
      <c r="E17" s="3"/>
      <c r="F17" s="3"/>
      <c r="G17" s="3"/>
      <c r="H17" s="3"/>
      <c r="I17" s="7"/>
      <c r="J17" s="7"/>
      <c r="K17" s="7"/>
      <c r="L17" s="7"/>
      <c r="M17" s="3"/>
    </row>
    <row r="18" spans="1:13" ht="54.6" customHeight="1" x14ac:dyDescent="0.25">
      <c r="A18" s="43" t="s">
        <v>14</v>
      </c>
      <c r="B18" s="44"/>
      <c r="C18" s="45"/>
      <c r="D18" s="44"/>
      <c r="E18" s="27" t="s">
        <v>31</v>
      </c>
      <c r="F18" s="27" t="s">
        <v>32</v>
      </c>
      <c r="G18" s="27" t="s">
        <v>33</v>
      </c>
      <c r="H18" s="9"/>
      <c r="I18" s="10"/>
      <c r="J18" s="10"/>
      <c r="K18" s="10"/>
      <c r="L18" s="10"/>
      <c r="M18" s="9"/>
    </row>
    <row r="19" spans="1:13" ht="30" customHeight="1" x14ac:dyDescent="0.25">
      <c r="A19" s="34" t="s">
        <v>0</v>
      </c>
      <c r="B19" s="34" t="s">
        <v>1</v>
      </c>
      <c r="C19" s="34" t="s">
        <v>2</v>
      </c>
      <c r="D19" s="34"/>
      <c r="E19" s="9" t="s">
        <v>5</v>
      </c>
      <c r="F19" s="9" t="s">
        <v>7</v>
      </c>
      <c r="G19" s="9" t="s">
        <v>8</v>
      </c>
      <c r="H19" s="46" t="s">
        <v>15</v>
      </c>
      <c r="I19" s="34" t="s">
        <v>11</v>
      </c>
      <c r="J19" s="34" t="s">
        <v>12</v>
      </c>
      <c r="K19" s="34" t="s">
        <v>13</v>
      </c>
      <c r="L19" s="34" t="s">
        <v>9</v>
      </c>
      <c r="M19" s="42" t="s">
        <v>10</v>
      </c>
    </row>
    <row r="20" spans="1:13" ht="30" x14ac:dyDescent="0.25">
      <c r="A20" s="35"/>
      <c r="B20" s="35"/>
      <c r="C20" s="11" t="s">
        <v>3</v>
      </c>
      <c r="D20" s="11" t="s">
        <v>4</v>
      </c>
      <c r="E20" s="25" t="s">
        <v>6</v>
      </c>
      <c r="F20" s="9" t="s">
        <v>6</v>
      </c>
      <c r="G20" s="9" t="s">
        <v>6</v>
      </c>
      <c r="H20" s="47"/>
      <c r="I20" s="34"/>
      <c r="J20" s="34"/>
      <c r="K20" s="34"/>
      <c r="L20" s="34"/>
      <c r="M20" s="42"/>
    </row>
    <row r="21" spans="1:13" x14ac:dyDescent="0.25">
      <c r="A21" s="13">
        <v>1</v>
      </c>
      <c r="B21" s="33" t="s">
        <v>39</v>
      </c>
      <c r="C21" s="32" t="s">
        <v>35</v>
      </c>
      <c r="D21" s="31">
        <v>10</v>
      </c>
      <c r="E21" s="30">
        <v>700</v>
      </c>
      <c r="F21" s="16">
        <v>720</v>
      </c>
      <c r="G21" s="24">
        <v>750</v>
      </c>
      <c r="H21" s="24">
        <f t="shared" ref="H21:H30" si="0">AVERAGE(E21:G21)</f>
        <v>723.33333333333337</v>
      </c>
      <c r="I21" s="22">
        <f t="shared" ref="I21:I30" si="1" xml:space="preserve"> COUNT(E21:G21)</f>
        <v>3</v>
      </c>
      <c r="J21" s="22">
        <f t="shared" ref="J21:J30" si="2">STDEV(E21:G21)</f>
        <v>25.16611478423583</v>
      </c>
      <c r="K21" s="22">
        <f t="shared" ref="K21:K30" si="3">J21/H21*100</f>
        <v>3.4791863757008059</v>
      </c>
      <c r="L21" s="22" t="str">
        <f t="shared" ref="L21:L30" si="4">IF(K21&lt;33,"ОДНОРОДНЫЕ","НЕОДНОРОДНЫЕ")</f>
        <v>ОДНОРОДНЫЕ</v>
      </c>
      <c r="M21" s="24">
        <f t="shared" ref="M21:M30" si="5">D21*H21</f>
        <v>7233.3333333333339</v>
      </c>
    </row>
    <row r="22" spans="1:13" x14ac:dyDescent="0.25">
      <c r="A22" s="13">
        <v>2</v>
      </c>
      <c r="B22" s="33" t="s">
        <v>40</v>
      </c>
      <c r="C22" s="32" t="s">
        <v>35</v>
      </c>
      <c r="D22" s="31">
        <v>10</v>
      </c>
      <c r="E22" s="30">
        <v>700</v>
      </c>
      <c r="F22" s="16">
        <v>750</v>
      </c>
      <c r="G22" s="24">
        <v>751</v>
      </c>
      <c r="H22" s="24">
        <f t="shared" si="0"/>
        <v>733.66666666666663</v>
      </c>
      <c r="I22" s="22">
        <f t="shared" si="1"/>
        <v>3</v>
      </c>
      <c r="J22" s="22">
        <f t="shared" si="2"/>
        <v>29.160475533388226</v>
      </c>
      <c r="K22" s="22">
        <f t="shared" si="3"/>
        <v>3.9746218355367868</v>
      </c>
      <c r="L22" s="22" t="str">
        <f t="shared" si="4"/>
        <v>ОДНОРОДНЫЕ</v>
      </c>
      <c r="M22" s="24">
        <f t="shared" si="5"/>
        <v>7336.6666666666661</v>
      </c>
    </row>
    <row r="23" spans="1:13" x14ac:dyDescent="0.25">
      <c r="A23" s="13">
        <v>3</v>
      </c>
      <c r="B23" s="33" t="s">
        <v>41</v>
      </c>
      <c r="C23" s="32" t="s">
        <v>35</v>
      </c>
      <c r="D23" s="31">
        <v>4</v>
      </c>
      <c r="E23" s="30">
        <v>900</v>
      </c>
      <c r="F23" s="16">
        <v>910</v>
      </c>
      <c r="G23" s="24">
        <v>950</v>
      </c>
      <c r="H23" s="24">
        <f t="shared" si="0"/>
        <v>920</v>
      </c>
      <c r="I23" s="22">
        <f t="shared" si="1"/>
        <v>3</v>
      </c>
      <c r="J23" s="22">
        <f t="shared" si="2"/>
        <v>26.457513110645905</v>
      </c>
      <c r="K23" s="22">
        <f t="shared" si="3"/>
        <v>2.8758166424615115</v>
      </c>
      <c r="L23" s="22" t="str">
        <f t="shared" si="4"/>
        <v>ОДНОРОДНЫЕ</v>
      </c>
      <c r="M23" s="24">
        <f t="shared" si="5"/>
        <v>3680</v>
      </c>
    </row>
    <row r="24" spans="1:13" ht="30" x14ac:dyDescent="0.25">
      <c r="A24" s="13">
        <v>4</v>
      </c>
      <c r="B24" s="33" t="s">
        <v>43</v>
      </c>
      <c r="C24" s="32" t="s">
        <v>35</v>
      </c>
      <c r="D24" s="31">
        <v>4</v>
      </c>
      <c r="E24" s="30">
        <v>900</v>
      </c>
      <c r="F24" s="16">
        <v>910</v>
      </c>
      <c r="G24" s="24">
        <v>950</v>
      </c>
      <c r="H24" s="24">
        <f t="shared" si="0"/>
        <v>920</v>
      </c>
      <c r="I24" s="22">
        <f t="shared" si="1"/>
        <v>3</v>
      </c>
      <c r="J24" s="22">
        <f t="shared" si="2"/>
        <v>26.457513110645905</v>
      </c>
      <c r="K24" s="22">
        <f t="shared" si="3"/>
        <v>2.8758166424615115</v>
      </c>
      <c r="L24" s="22" t="str">
        <f t="shared" si="4"/>
        <v>ОДНОРОДНЫЕ</v>
      </c>
      <c r="M24" s="24">
        <f t="shared" si="5"/>
        <v>3680</v>
      </c>
    </row>
    <row r="25" spans="1:13" ht="30" x14ac:dyDescent="0.25">
      <c r="A25" s="13">
        <v>5</v>
      </c>
      <c r="B25" s="33" t="s">
        <v>44</v>
      </c>
      <c r="C25" s="32" t="s">
        <v>35</v>
      </c>
      <c r="D25" s="31">
        <v>4</v>
      </c>
      <c r="E25" s="30">
        <v>900</v>
      </c>
      <c r="F25" s="16">
        <v>910</v>
      </c>
      <c r="G25" s="24">
        <v>950</v>
      </c>
      <c r="H25" s="24">
        <f t="shared" si="0"/>
        <v>920</v>
      </c>
      <c r="I25" s="22">
        <f t="shared" si="1"/>
        <v>3</v>
      </c>
      <c r="J25" s="22">
        <f t="shared" si="2"/>
        <v>26.457513110645905</v>
      </c>
      <c r="K25" s="22">
        <f t="shared" si="3"/>
        <v>2.8758166424615115</v>
      </c>
      <c r="L25" s="22" t="str">
        <f t="shared" si="4"/>
        <v>ОДНОРОДНЫЕ</v>
      </c>
      <c r="M25" s="24">
        <f t="shared" si="5"/>
        <v>3680</v>
      </c>
    </row>
    <row r="26" spans="1:13" x14ac:dyDescent="0.25">
      <c r="A26" s="13">
        <v>6</v>
      </c>
      <c r="B26" s="33" t="s">
        <v>41</v>
      </c>
      <c r="C26" s="32" t="s">
        <v>35</v>
      </c>
      <c r="D26" s="31">
        <v>4</v>
      </c>
      <c r="E26" s="30">
        <v>760</v>
      </c>
      <c r="F26" s="16">
        <v>800</v>
      </c>
      <c r="G26" s="24">
        <v>812</v>
      </c>
      <c r="H26" s="24">
        <f t="shared" si="0"/>
        <v>790.66666666666663</v>
      </c>
      <c r="I26" s="22">
        <f t="shared" si="1"/>
        <v>3</v>
      </c>
      <c r="J26" s="22">
        <f t="shared" si="2"/>
        <v>27.227437142216182</v>
      </c>
      <c r="K26" s="22">
        <f t="shared" si="3"/>
        <v>3.4436050348502762</v>
      </c>
      <c r="L26" s="22" t="str">
        <f t="shared" si="4"/>
        <v>ОДНОРОДНЫЕ</v>
      </c>
      <c r="M26" s="24">
        <f t="shared" si="5"/>
        <v>3162.6666666666665</v>
      </c>
    </row>
    <row r="27" spans="1:13" ht="30" x14ac:dyDescent="0.25">
      <c r="A27" s="13">
        <v>7</v>
      </c>
      <c r="B27" s="33" t="s">
        <v>36</v>
      </c>
      <c r="C27" s="32" t="s">
        <v>35</v>
      </c>
      <c r="D27" s="31">
        <v>1</v>
      </c>
      <c r="E27" s="30">
        <v>1400</v>
      </c>
      <c r="F27" s="16">
        <v>1500</v>
      </c>
      <c r="G27" s="24">
        <v>1610</v>
      </c>
      <c r="H27" s="24">
        <f t="shared" si="0"/>
        <v>1503.3333333333333</v>
      </c>
      <c r="I27" s="22">
        <f t="shared" si="1"/>
        <v>3</v>
      </c>
      <c r="J27" s="22">
        <f t="shared" si="2"/>
        <v>105.03967504392487</v>
      </c>
      <c r="K27" s="22">
        <f t="shared" si="3"/>
        <v>6.9871180738752692</v>
      </c>
      <c r="L27" s="22" t="str">
        <f t="shared" si="4"/>
        <v>ОДНОРОДНЫЕ</v>
      </c>
      <c r="M27" s="24">
        <f t="shared" si="5"/>
        <v>1503.3333333333333</v>
      </c>
    </row>
    <row r="28" spans="1:13" ht="30" x14ac:dyDescent="0.25">
      <c r="A28" s="13">
        <v>8</v>
      </c>
      <c r="B28" s="33" t="s">
        <v>37</v>
      </c>
      <c r="C28" s="32" t="s">
        <v>35</v>
      </c>
      <c r="D28" s="31">
        <v>5</v>
      </c>
      <c r="E28" s="30">
        <v>2000</v>
      </c>
      <c r="F28" s="16">
        <v>2100</v>
      </c>
      <c r="G28" s="28">
        <v>2300</v>
      </c>
      <c r="H28" s="28">
        <f t="shared" ref="H28:H29" si="6">AVERAGE(E28:G28)</f>
        <v>2133.3333333333335</v>
      </c>
      <c r="I28" s="29">
        <f t="shared" ref="I28:I29" si="7" xml:space="preserve"> COUNT(E28:G28)</f>
        <v>3</v>
      </c>
      <c r="J28" s="29">
        <f t="shared" ref="J28:J29" si="8">STDEV(E28:G28)</f>
        <v>152.75252316519467</v>
      </c>
      <c r="K28" s="29">
        <f t="shared" ref="K28:K29" si="9">J28/H28*100</f>
        <v>7.1602745233684999</v>
      </c>
      <c r="L28" s="29" t="str">
        <f t="shared" ref="L28:L29" si="10">IF(K28&lt;33,"ОДНОРОДНЫЕ","НЕОДНОРОДНЫЕ")</f>
        <v>ОДНОРОДНЫЕ</v>
      </c>
      <c r="M28" s="28">
        <f t="shared" ref="M28:M29" si="11">D28*H28</f>
        <v>10666.666666666668</v>
      </c>
    </row>
    <row r="29" spans="1:13" x14ac:dyDescent="0.25">
      <c r="A29" s="13">
        <v>9</v>
      </c>
      <c r="B29" s="33" t="s">
        <v>38</v>
      </c>
      <c r="C29" s="32" t="s">
        <v>35</v>
      </c>
      <c r="D29" s="31">
        <v>2</v>
      </c>
      <c r="E29" s="30">
        <v>1000</v>
      </c>
      <c r="F29" s="16">
        <v>1010</v>
      </c>
      <c r="G29" s="28">
        <v>1100</v>
      </c>
      <c r="H29" s="28">
        <f t="shared" si="6"/>
        <v>1036.6666666666667</v>
      </c>
      <c r="I29" s="29">
        <f t="shared" si="7"/>
        <v>3</v>
      </c>
      <c r="J29" s="29">
        <f t="shared" si="8"/>
        <v>55.075705472861017</v>
      </c>
      <c r="K29" s="29">
        <f t="shared" si="9"/>
        <v>5.3127690166746957</v>
      </c>
      <c r="L29" s="29" t="str">
        <f t="shared" si="10"/>
        <v>ОДНОРОДНЫЕ</v>
      </c>
      <c r="M29" s="28">
        <f t="shared" si="11"/>
        <v>2073.3333333333335</v>
      </c>
    </row>
    <row r="30" spans="1:13" x14ac:dyDescent="0.25">
      <c r="A30" s="13">
        <v>10</v>
      </c>
      <c r="B30" s="33" t="s">
        <v>42</v>
      </c>
      <c r="C30" s="32" t="s">
        <v>35</v>
      </c>
      <c r="D30" s="31">
        <v>60</v>
      </c>
      <c r="E30" s="30">
        <v>900</v>
      </c>
      <c r="F30" s="16">
        <v>950</v>
      </c>
      <c r="G30" s="24">
        <v>980</v>
      </c>
      <c r="H30" s="24">
        <f t="shared" si="0"/>
        <v>943.33333333333337</v>
      </c>
      <c r="I30" s="22">
        <f t="shared" si="1"/>
        <v>3</v>
      </c>
      <c r="J30" s="22">
        <f t="shared" si="2"/>
        <v>40.414518843273804</v>
      </c>
      <c r="K30" s="22">
        <f t="shared" si="3"/>
        <v>4.2842246123611805</v>
      </c>
      <c r="L30" s="22" t="str">
        <f t="shared" si="4"/>
        <v>ОДНОРОДНЫЕ</v>
      </c>
      <c r="M30" s="24">
        <f t="shared" si="5"/>
        <v>56600</v>
      </c>
    </row>
    <row r="31" spans="1:13" x14ac:dyDescent="0.25">
      <c r="A31" s="13">
        <v>11</v>
      </c>
      <c r="B31" s="33" t="s">
        <v>34</v>
      </c>
      <c r="C31" s="32" t="s">
        <v>35</v>
      </c>
      <c r="D31" s="31">
        <v>8</v>
      </c>
      <c r="E31" s="30">
        <v>7000</v>
      </c>
      <c r="F31" s="16">
        <v>7200</v>
      </c>
      <c r="G31" s="24">
        <v>7290</v>
      </c>
      <c r="H31" s="15">
        <f t="shared" ref="H31" si="12">AVERAGE(E31:G31)</f>
        <v>7163.333333333333</v>
      </c>
      <c r="I31" s="14">
        <f t="shared" ref="I31" si="13" xml:space="preserve"> COUNT(E31:G31)</f>
        <v>3</v>
      </c>
      <c r="J31" s="14">
        <f t="shared" ref="J31" si="14">STDEV(E31:G31)</f>
        <v>148.43629385474881</v>
      </c>
      <c r="K31" s="14">
        <f t="shared" ref="K31" si="15">J31/H31*100</f>
        <v>2.0721678993217609</v>
      </c>
      <c r="L31" s="14" t="str">
        <f t="shared" ref="L31" si="16">IF(K31&lt;33,"ОДНОРОДНЫЕ","НЕОДНОРОДНЫЕ")</f>
        <v>ОДНОРОДНЫЕ</v>
      </c>
      <c r="M31" s="15">
        <f t="shared" ref="M31" si="17">D31*H31</f>
        <v>57306.666666666664</v>
      </c>
    </row>
    <row r="32" spans="1:13" x14ac:dyDescent="0.25">
      <c r="A32" s="23"/>
      <c r="B32" s="17"/>
      <c r="C32" s="18"/>
      <c r="D32" s="19"/>
      <c r="E32" s="26">
        <f>SUMPRODUCT($D$21:$D$31,E21:E31)</f>
        <v>151240</v>
      </c>
      <c r="F32" s="24">
        <f t="shared" ref="F32:G32" si="18">SUMPRODUCT($D$21:$D$31,F21:F31)</f>
        <v>157440</v>
      </c>
      <c r="G32" s="24">
        <f t="shared" si="18"/>
        <v>162088</v>
      </c>
      <c r="H32" s="9"/>
      <c r="I32" s="10"/>
      <c r="J32" s="10"/>
      <c r="K32" s="10"/>
      <c r="L32" s="10"/>
      <c r="M32" s="12">
        <f>SUM(M21:M31)</f>
        <v>156922.66666666666</v>
      </c>
    </row>
    <row r="33" spans="1:15" x14ac:dyDescent="0.25">
      <c r="A33" s="7"/>
      <c r="B33" s="7"/>
      <c r="C33" s="7"/>
      <c r="D33" s="7"/>
      <c r="E33" s="3"/>
      <c r="F33" s="3"/>
      <c r="G33" s="3"/>
      <c r="H33" s="3"/>
      <c r="I33" s="7"/>
      <c r="J33" s="7"/>
      <c r="K33" s="7"/>
      <c r="L33" s="7"/>
      <c r="M33" s="3"/>
    </row>
    <row r="34" spans="1:15" s="7" customFormat="1" ht="33.6" customHeight="1" x14ac:dyDescent="0.25">
      <c r="A34" s="41" t="s">
        <v>23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5" s="7" customFormat="1" ht="21.75" customHeight="1" x14ac:dyDescent="0.25">
      <c r="A35" s="39" t="s">
        <v>22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5" s="7" customFormat="1" ht="15" customHeight="1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5" s="21" customFormat="1" x14ac:dyDescent="0.25">
      <c r="A37" s="37" t="s">
        <v>30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20"/>
      <c r="O37" s="20"/>
    </row>
  </sheetData>
  <mergeCells count="18">
    <mergeCell ref="A37:M37"/>
    <mergeCell ref="A36:M36"/>
    <mergeCell ref="J13:K13"/>
    <mergeCell ref="B15:L15"/>
    <mergeCell ref="A34:M34"/>
    <mergeCell ref="A35:M35"/>
    <mergeCell ref="M19:M20"/>
    <mergeCell ref="A18:B18"/>
    <mergeCell ref="C18:D18"/>
    <mergeCell ref="H19:H20"/>
    <mergeCell ref="I19:I20"/>
    <mergeCell ref="J19:J20"/>
    <mergeCell ref="K19:K20"/>
    <mergeCell ref="L19:L20"/>
    <mergeCell ref="A19:A20"/>
    <mergeCell ref="G4:M4"/>
    <mergeCell ref="B19:B20"/>
    <mergeCell ref="C19:D19"/>
  </mergeCells>
  <conditionalFormatting sqref="L21:L32">
    <cfRule type="containsText" dxfId="5" priority="10" operator="containsText" text="НЕ">
      <formula>NOT(ISERROR(SEARCH("НЕ",L21)))</formula>
    </cfRule>
    <cfRule type="containsText" dxfId="4" priority="11" operator="containsText" text="ОДНОРОДНЫЕ">
      <formula>NOT(ISERROR(SEARCH("ОДНОРОДНЫЕ",L21)))</formula>
    </cfRule>
    <cfRule type="containsText" dxfId="3" priority="12" operator="containsText" text="НЕОДНОРОДНЫЕ">
      <formula>NOT(ISERROR(SEARCH("НЕОДНОРОДНЫЕ",L21)))</formula>
    </cfRule>
  </conditionalFormatting>
  <conditionalFormatting sqref="L21:L32">
    <cfRule type="containsText" dxfId="2" priority="7" operator="containsText" text="НЕОДНОРОДНЫЕ">
      <formula>NOT(ISERROR(SEARCH("НЕОДНОРОДНЫЕ",L21)))</formula>
    </cfRule>
    <cfRule type="containsText" dxfId="1" priority="8" operator="containsText" text="ОДНОРОДНЫЕ">
      <formula>NOT(ISERROR(SEARCH("ОДНОРОДНЫЕ",L21)))</formula>
    </cfRule>
    <cfRule type="containsText" dxfId="0" priority="9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2023-02-01T04:31:27Z</dcterms:modified>
</cp:coreProperties>
</file>