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0" i="1" l="1"/>
  <c r="E30" i="1"/>
  <c r="F30" i="1"/>
  <c r="G30" i="1"/>
  <c r="H21" i="1"/>
  <c r="M21" i="1" s="1"/>
  <c r="I21" i="1"/>
  <c r="J21" i="1"/>
  <c r="H22" i="1"/>
  <c r="M22" i="1" s="1"/>
  <c r="I22" i="1"/>
  <c r="J22" i="1"/>
  <c r="K22" i="1" s="1"/>
  <c r="L22" i="1" s="1"/>
  <c r="H23" i="1"/>
  <c r="M23" i="1" s="1"/>
  <c r="I23" i="1"/>
  <c r="J23" i="1"/>
  <c r="K23" i="1" s="1"/>
  <c r="L23" i="1" s="1"/>
  <c r="H24" i="1"/>
  <c r="M24" i="1" s="1"/>
  <c r="I24" i="1"/>
  <c r="J24" i="1"/>
  <c r="K24" i="1" s="1"/>
  <c r="L24" i="1" s="1"/>
  <c r="H25" i="1"/>
  <c r="M25" i="1" s="1"/>
  <c r="I25" i="1"/>
  <c r="J25" i="1"/>
  <c r="H26" i="1"/>
  <c r="I26" i="1"/>
  <c r="J26" i="1"/>
  <c r="H27" i="1"/>
  <c r="M27" i="1" s="1"/>
  <c r="I27" i="1"/>
  <c r="J27" i="1"/>
  <c r="K27" i="1" s="1"/>
  <c r="L27" i="1" s="1"/>
  <c r="H28" i="1"/>
  <c r="M28" i="1" s="1"/>
  <c r="I28" i="1"/>
  <c r="J28" i="1"/>
  <c r="K25" i="1" l="1"/>
  <c r="L25" i="1" s="1"/>
  <c r="K21" i="1"/>
  <c r="L21" i="1" s="1"/>
  <c r="K28" i="1"/>
  <c r="L28" i="1" s="1"/>
  <c r="K26" i="1"/>
  <c r="L26" i="1" s="1"/>
  <c r="M26" i="1"/>
  <c r="H29" i="1"/>
  <c r="M29" i="1" s="1"/>
  <c r="I29" i="1"/>
  <c r="J29" i="1"/>
  <c r="K29" i="1" l="1"/>
  <c r="L29" i="1" s="1"/>
</calcChain>
</file>

<file path=xl/sharedStrings.xml><?xml version="1.0" encoding="utf-8"?>
<sst xmlns="http://schemas.openxmlformats.org/spreadsheetml/2006/main" count="54" uniqueCount="45">
  <si>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</si>
  <si>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</si>
  <si>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</si>
  <si>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</si>
  <si>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</si>
  <si>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</si>
  <si>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</si>
  <si>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</si>
  <si>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</si>
  <si>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</si>
  <si>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</si>
  <si>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</si>
  <si>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</si>
  <si>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</si>
  <si>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</si>
  <si>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</si>
  <si>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</si>
  <si>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</si>
  <si>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</si>
  <si>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</si>
  <si>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</si>
  <si>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</si>
  <si>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</si>
  <si>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</si>
  <si>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</si>
  <si>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</si>
  <si>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</si>
  <si>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</si>
  <si>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034-23</t>
  </si>
  <si>
    <t>на поставку шовного материала путем запроса котировок</t>
  </si>
  <si>
    <t>W9113 Викрил фиолетовый М1,5(4/0) 75см, тип иглы колющие с уплощением кончика SH-2 Plus(20мм), ½ круга (нити с 1-й иглой), тип нити полифиламентный или эквивалент</t>
  </si>
  <si>
    <t>W9360 Викрил фиолетовый М3 (2/0), 75 см, тип иглы колющая таперкат V-30 (31мм) ½ круга (нити с 1-й иглой) тип нити полифиламентный или эквивалент</t>
  </si>
  <si>
    <t>W9364 Викрил фиолетовый М3,5(0), 75 см, тип иглы колюще-режущая таперкат V-34 (36мм) ½ круга (нити с 1-й иглой, тип нити полифиламентный или эквивалент</t>
  </si>
  <si>
    <t>W9468 Викрил фиолетовый М4(1), 90см игла таперкат V37(40мм), тип иглы колюще-режущая ½ круга (нити с 1-й иглой), тип нити полифиламентный или эвивалент</t>
  </si>
  <si>
    <t>JV522 Викрил фиолетовый М4(1), 90 см тип иглы колюще-режущая V39(45мм) 1/2 круга (нити с 1-й иглой), тип нити полифиламентный или эвивалент</t>
  </si>
  <si>
    <t>W9246 Викрил фиолоетовый МО-45(2) 75 см тип иглы колющие SH-2 Plus(20мм), ½ круга (нити с одной иглой), тип нити полифиламентный или эквивалент</t>
  </si>
  <si>
    <t>W8977 Пролен (PROLENE) синий М3 (2/0) 90см, две иглы таперкат V- 7 26мм) или эквивалент</t>
  </si>
  <si>
    <t>W8976 Пролен (PROLENE) синий М2(3/0) 90см, две иглы таперкат V- 7 (26мм) или эквивалент</t>
  </si>
  <si>
    <t>W486 Пролен (PROLENE) синий М3,5 (0) 100см,  игла таперкат V- 34 (36мм) или эквивалент</t>
  </si>
  <si>
    <t>упак</t>
  </si>
  <si>
    <t>уп</t>
  </si>
  <si>
    <t>вх. № 258-01/23 от 20.01.2023</t>
  </si>
  <si>
    <t>вх. № 257-01/23 от 20.01.2023</t>
  </si>
  <si>
    <t>вх. № 256-01/23 от 20.01.2023</t>
  </si>
  <si>
    <t>Исходя из имеющегося у Заказчика объёма финансового обеспечения для осуществления закупки НМЦД устанавливается в размере 887 711,00 руб. (восемьсот восемьдесят семь тысяч семьсот одиннадцать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</si>
</sst>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topLeftCell="A17" zoomScale="85" zoomScaleNormal="85" zoomScalePageLayoutView="70" workbookViewId="0">
      <selection activeCell="M31" sqref="M31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4.710937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24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25</v>
      </c>
    </row>
    <row r="3" spans="1:13" ht="14.45" hidden="1" customHeight="1" x14ac:dyDescent="0.25">
      <c r="A3" s="7"/>
      <c r="B3" s="7"/>
      <c r="C3" s="7"/>
      <c r="D3" s="7"/>
      <c r="E3" s="3"/>
      <c r="F3" s="3"/>
      <c r="G3" s="3"/>
      <c r="H3" s="3"/>
      <c r="I3" s="7"/>
      <c r="J3" s="7"/>
      <c r="K3" s="7"/>
      <c r="L3" s="7"/>
      <c r="M3" s="8"/>
    </row>
    <row r="4" spans="1:13" x14ac:dyDescent="0.25">
      <c r="A4" s="7"/>
      <c r="B4" s="7"/>
      <c r="C4" s="7"/>
      <c r="D4" s="7"/>
      <c r="E4" s="3"/>
      <c r="F4" s="3"/>
      <c r="G4" s="41" t="s">
        <v>29</v>
      </c>
      <c r="H4" s="41"/>
      <c r="I4" s="41"/>
      <c r="J4" s="41"/>
      <c r="K4" s="41"/>
      <c r="L4" s="41"/>
      <c r="M4" s="41"/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26</v>
      </c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27</v>
      </c>
    </row>
    <row r="7" spans="1:13" ht="14.45" customHeight="1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8" t="s">
        <v>28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3"/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5" t="s">
        <v>16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21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6" t="s">
        <v>17</v>
      </c>
    </row>
    <row r="12" spans="1:13" x14ac:dyDescent="0.25">
      <c r="A12" s="7"/>
      <c r="B12" s="7"/>
      <c r="C12" s="7"/>
      <c r="D12" s="7"/>
      <c r="E12" s="3"/>
      <c r="F12" s="3"/>
      <c r="G12" s="3"/>
      <c r="H12" s="3"/>
      <c r="I12" s="7"/>
      <c r="J12" s="7"/>
      <c r="K12" s="7"/>
      <c r="L12" s="7"/>
      <c r="M12" s="3"/>
    </row>
    <row r="13" spans="1:13" ht="28.9" customHeight="1" x14ac:dyDescent="0.25">
      <c r="A13" s="7"/>
      <c r="B13" s="7"/>
      <c r="C13" s="7"/>
      <c r="D13" s="7"/>
      <c r="E13" s="3"/>
      <c r="F13" s="3"/>
      <c r="G13" s="3"/>
      <c r="H13" s="3"/>
      <c r="I13" s="7"/>
      <c r="J13" s="31" t="s">
        <v>20</v>
      </c>
      <c r="K13" s="31"/>
      <c r="L13" s="7"/>
      <c r="M13" s="3" t="s">
        <v>18</v>
      </c>
    </row>
    <row r="14" spans="1:13" ht="18.75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4"/>
    </row>
    <row r="15" spans="1:13" ht="18.75" x14ac:dyDescent="0.25">
      <c r="A15" s="7"/>
      <c r="B15" s="31" t="s">
        <v>19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4"/>
    </row>
    <row r="16" spans="1:13" hidden="1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3" x14ac:dyDescent="0.25">
      <c r="A17" s="7"/>
      <c r="B17" s="7"/>
      <c r="C17" s="7"/>
      <c r="D17" s="7"/>
      <c r="E17" s="3"/>
      <c r="F17" s="3"/>
      <c r="G17" s="3"/>
      <c r="H17" s="3"/>
      <c r="I17" s="7"/>
      <c r="J17" s="7"/>
      <c r="K17" s="7"/>
      <c r="L17" s="7"/>
      <c r="M17" s="3"/>
    </row>
    <row r="18" spans="1:13" ht="54.6" customHeight="1" x14ac:dyDescent="0.25">
      <c r="A18" s="34" t="s">
        <v>14</v>
      </c>
      <c r="B18" s="35"/>
      <c r="C18" s="36"/>
      <c r="D18" s="35"/>
      <c r="E18" s="27" t="s">
        <v>43</v>
      </c>
      <c r="F18" s="27" t="s">
        <v>42</v>
      </c>
      <c r="G18" s="27" t="s">
        <v>41</v>
      </c>
      <c r="H18" s="9"/>
      <c r="I18" s="10"/>
      <c r="J18" s="10"/>
      <c r="K18" s="10"/>
      <c r="L18" s="10"/>
      <c r="M18" s="9"/>
    </row>
    <row r="19" spans="1:13" ht="30" customHeight="1" x14ac:dyDescent="0.25">
      <c r="A19" s="39" t="s">
        <v>0</v>
      </c>
      <c r="B19" s="39" t="s">
        <v>1</v>
      </c>
      <c r="C19" s="39" t="s">
        <v>2</v>
      </c>
      <c r="D19" s="39"/>
      <c r="E19" s="9" t="s">
        <v>5</v>
      </c>
      <c r="F19" s="9" t="s">
        <v>7</v>
      </c>
      <c r="G19" s="9" t="s">
        <v>8</v>
      </c>
      <c r="H19" s="37" t="s">
        <v>15</v>
      </c>
      <c r="I19" s="39" t="s">
        <v>11</v>
      </c>
      <c r="J19" s="39" t="s">
        <v>12</v>
      </c>
      <c r="K19" s="39" t="s">
        <v>13</v>
      </c>
      <c r="L19" s="39" t="s">
        <v>9</v>
      </c>
      <c r="M19" s="33" t="s">
        <v>10</v>
      </c>
    </row>
    <row r="20" spans="1:13" ht="30" x14ac:dyDescent="0.25">
      <c r="A20" s="40"/>
      <c r="B20" s="40"/>
      <c r="C20" s="11" t="s">
        <v>3</v>
      </c>
      <c r="D20" s="11" t="s">
        <v>4</v>
      </c>
      <c r="E20" s="25" t="s">
        <v>6</v>
      </c>
      <c r="F20" s="9" t="s">
        <v>6</v>
      </c>
      <c r="G20" s="9" t="s">
        <v>6</v>
      </c>
      <c r="H20" s="38"/>
      <c r="I20" s="39"/>
      <c r="J20" s="39"/>
      <c r="K20" s="39"/>
      <c r="L20" s="39"/>
      <c r="M20" s="33"/>
    </row>
    <row r="21" spans="1:13" ht="75" x14ac:dyDescent="0.25">
      <c r="A21" s="13">
        <v>1</v>
      </c>
      <c r="B21" s="42" t="s">
        <v>30</v>
      </c>
      <c r="C21" s="22" t="s">
        <v>39</v>
      </c>
      <c r="D21" s="22">
        <v>10</v>
      </c>
      <c r="E21" s="43">
        <v>4928</v>
      </c>
      <c r="F21" s="16">
        <v>4977</v>
      </c>
      <c r="G21" s="24">
        <v>5077</v>
      </c>
      <c r="H21" s="24">
        <f t="shared" ref="H21:H28" si="0">AVERAGE(E21:G21)</f>
        <v>4994</v>
      </c>
      <c r="I21" s="22">
        <f t="shared" ref="I21:I28" si="1" xml:space="preserve"> COUNT(E21:G21)</f>
        <v>3</v>
      </c>
      <c r="J21" s="22">
        <f t="shared" ref="J21:J28" si="2">STDEV(E21:G21)</f>
        <v>75.940766390654758</v>
      </c>
      <c r="K21" s="22">
        <f t="shared" ref="K21:K28" si="3">J21/H21*100</f>
        <v>1.5206400959282089</v>
      </c>
      <c r="L21" s="22" t="str">
        <f t="shared" ref="L21:L28" si="4">IF(K21&lt;33,"ОДНОРОДНЫЕ","НЕОДНОРОДНЫЕ")</f>
        <v>ОДНОРОДНЫЕ</v>
      </c>
      <c r="M21" s="24">
        <f t="shared" ref="M21:M28" si="5">D21*H21</f>
        <v>49940</v>
      </c>
    </row>
    <row r="22" spans="1:13" ht="60" x14ac:dyDescent="0.25">
      <c r="A22" s="13">
        <v>2</v>
      </c>
      <c r="B22" s="42" t="s">
        <v>31</v>
      </c>
      <c r="C22" s="22" t="s">
        <v>39</v>
      </c>
      <c r="D22" s="22">
        <v>10</v>
      </c>
      <c r="E22" s="43">
        <v>4840</v>
      </c>
      <c r="F22" s="16">
        <v>4937</v>
      </c>
      <c r="G22" s="24">
        <v>5085</v>
      </c>
      <c r="H22" s="24">
        <f t="shared" si="0"/>
        <v>4954</v>
      </c>
      <c r="I22" s="22">
        <f t="shared" si="1"/>
        <v>3</v>
      </c>
      <c r="J22" s="22">
        <f t="shared" si="2"/>
        <v>123.38152211737381</v>
      </c>
      <c r="K22" s="22">
        <f t="shared" si="3"/>
        <v>2.4905434420140047</v>
      </c>
      <c r="L22" s="22" t="str">
        <f t="shared" si="4"/>
        <v>ОДНОРОДНЫЕ</v>
      </c>
      <c r="M22" s="24">
        <f t="shared" si="5"/>
        <v>49540</v>
      </c>
    </row>
    <row r="23" spans="1:13" ht="75" x14ac:dyDescent="0.25">
      <c r="A23" s="13">
        <v>3</v>
      </c>
      <c r="B23" s="42" t="s">
        <v>32</v>
      </c>
      <c r="C23" s="22" t="s">
        <v>39</v>
      </c>
      <c r="D23" s="22">
        <v>5</v>
      </c>
      <c r="E23" s="43">
        <v>4510</v>
      </c>
      <c r="F23" s="16">
        <v>4645</v>
      </c>
      <c r="G23" s="24">
        <v>4691</v>
      </c>
      <c r="H23" s="24">
        <f t="shared" si="0"/>
        <v>4615.333333333333</v>
      </c>
      <c r="I23" s="22">
        <f t="shared" si="1"/>
        <v>3</v>
      </c>
      <c r="J23" s="22">
        <f t="shared" si="2"/>
        <v>94.076210241130212</v>
      </c>
      <c r="K23" s="22">
        <f t="shared" si="3"/>
        <v>2.0383405367860079</v>
      </c>
      <c r="L23" s="22" t="str">
        <f t="shared" si="4"/>
        <v>ОДНОРОДНЫЕ</v>
      </c>
      <c r="M23" s="24">
        <f t="shared" si="5"/>
        <v>23076.666666666664</v>
      </c>
    </row>
    <row r="24" spans="1:13" ht="75" x14ac:dyDescent="0.25">
      <c r="A24" s="13">
        <v>4</v>
      </c>
      <c r="B24" s="42" t="s">
        <v>33</v>
      </c>
      <c r="C24" s="22" t="s">
        <v>39</v>
      </c>
      <c r="D24" s="22">
        <v>5</v>
      </c>
      <c r="E24" s="43">
        <v>6776</v>
      </c>
      <c r="F24" s="16">
        <v>6844</v>
      </c>
      <c r="G24" s="24">
        <v>6981</v>
      </c>
      <c r="H24" s="24">
        <f t="shared" si="0"/>
        <v>6867</v>
      </c>
      <c r="I24" s="22">
        <f t="shared" si="1"/>
        <v>3</v>
      </c>
      <c r="J24" s="22">
        <f t="shared" si="2"/>
        <v>104.41743149493766</v>
      </c>
      <c r="K24" s="22">
        <f t="shared" si="3"/>
        <v>1.520568392237333</v>
      </c>
      <c r="L24" s="22" t="str">
        <f t="shared" si="4"/>
        <v>ОДНОРОДНЫЕ</v>
      </c>
      <c r="M24" s="24">
        <f t="shared" si="5"/>
        <v>34335</v>
      </c>
    </row>
    <row r="25" spans="1:13" ht="60" x14ac:dyDescent="0.25">
      <c r="A25" s="13">
        <v>5</v>
      </c>
      <c r="B25" s="42" t="s">
        <v>34</v>
      </c>
      <c r="C25" s="22" t="s">
        <v>39</v>
      </c>
      <c r="D25" s="22">
        <v>5</v>
      </c>
      <c r="E25" s="43">
        <v>10395</v>
      </c>
      <c r="F25" s="16">
        <v>10603</v>
      </c>
      <c r="G25" s="24">
        <v>10921</v>
      </c>
      <c r="H25" s="24">
        <f t="shared" si="0"/>
        <v>10639.666666666666</v>
      </c>
      <c r="I25" s="22">
        <f t="shared" si="1"/>
        <v>3</v>
      </c>
      <c r="J25" s="22">
        <f t="shared" si="2"/>
        <v>264.91004762623356</v>
      </c>
      <c r="K25" s="22">
        <f t="shared" si="3"/>
        <v>2.4898340890338067</v>
      </c>
      <c r="L25" s="22" t="str">
        <f t="shared" si="4"/>
        <v>ОДНОРОДНЫЕ</v>
      </c>
      <c r="M25" s="24">
        <f t="shared" si="5"/>
        <v>53198.333333333328</v>
      </c>
    </row>
    <row r="26" spans="1:13" ht="75" x14ac:dyDescent="0.25">
      <c r="A26" s="13">
        <v>6</v>
      </c>
      <c r="B26" s="42" t="s">
        <v>35</v>
      </c>
      <c r="C26" s="22" t="s">
        <v>39</v>
      </c>
      <c r="D26" s="22">
        <v>5</v>
      </c>
      <c r="E26" s="43">
        <v>7515.2</v>
      </c>
      <c r="F26" s="16">
        <v>7741</v>
      </c>
      <c r="G26" s="24">
        <v>7818</v>
      </c>
      <c r="H26" s="24">
        <f t="shared" si="0"/>
        <v>7691.4000000000005</v>
      </c>
      <c r="I26" s="22">
        <f t="shared" si="1"/>
        <v>3</v>
      </c>
      <c r="J26" s="22">
        <f t="shared" si="2"/>
        <v>157.37560166684042</v>
      </c>
      <c r="K26" s="22">
        <f t="shared" si="3"/>
        <v>2.0461242643321165</v>
      </c>
      <c r="L26" s="22" t="str">
        <f t="shared" si="4"/>
        <v>ОДНОРОДНЫЕ</v>
      </c>
      <c r="M26" s="24">
        <f t="shared" si="5"/>
        <v>38457</v>
      </c>
    </row>
    <row r="27" spans="1:13" ht="45" x14ac:dyDescent="0.25">
      <c r="A27" s="13">
        <v>7</v>
      </c>
      <c r="B27" s="42" t="s">
        <v>36</v>
      </c>
      <c r="C27" s="22" t="s">
        <v>40</v>
      </c>
      <c r="D27" s="22">
        <v>45</v>
      </c>
      <c r="E27" s="43">
        <v>8910</v>
      </c>
      <c r="F27" s="16">
        <v>8999</v>
      </c>
      <c r="G27" s="24">
        <v>9179</v>
      </c>
      <c r="H27" s="24">
        <f t="shared" si="0"/>
        <v>9029.3333333333339</v>
      </c>
      <c r="I27" s="22">
        <f t="shared" si="1"/>
        <v>3</v>
      </c>
      <c r="J27" s="22">
        <f t="shared" si="2"/>
        <v>137.04135628828743</v>
      </c>
      <c r="K27" s="22">
        <f t="shared" si="3"/>
        <v>1.5177350445395092</v>
      </c>
      <c r="L27" s="22" t="str">
        <f t="shared" si="4"/>
        <v>ОДНОРОДНЫЕ</v>
      </c>
      <c r="M27" s="24">
        <f t="shared" si="5"/>
        <v>406320</v>
      </c>
    </row>
    <row r="28" spans="1:13" ht="45" x14ac:dyDescent="0.25">
      <c r="A28" s="13">
        <v>8</v>
      </c>
      <c r="B28" s="42" t="s">
        <v>37</v>
      </c>
      <c r="C28" s="22" t="s">
        <v>40</v>
      </c>
      <c r="D28" s="22">
        <v>20</v>
      </c>
      <c r="E28" s="43">
        <v>9185</v>
      </c>
      <c r="F28" s="16">
        <v>9369</v>
      </c>
      <c r="G28" s="24">
        <v>9650</v>
      </c>
      <c r="H28" s="24">
        <f t="shared" si="0"/>
        <v>9401.3333333333339</v>
      </c>
      <c r="I28" s="22">
        <f t="shared" si="1"/>
        <v>3</v>
      </c>
      <c r="J28" s="22">
        <f t="shared" si="2"/>
        <v>234.18013009931764</v>
      </c>
      <c r="K28" s="22">
        <f t="shared" si="3"/>
        <v>2.490924657133573</v>
      </c>
      <c r="L28" s="22" t="str">
        <f t="shared" si="4"/>
        <v>ОДНОРОДНЫЕ</v>
      </c>
      <c r="M28" s="24">
        <f t="shared" si="5"/>
        <v>188026.66666666669</v>
      </c>
    </row>
    <row r="29" spans="1:13" ht="45" x14ac:dyDescent="0.25">
      <c r="A29" s="13">
        <v>9</v>
      </c>
      <c r="B29" s="42" t="s">
        <v>38</v>
      </c>
      <c r="C29" s="22" t="s">
        <v>40</v>
      </c>
      <c r="D29" s="22">
        <v>10</v>
      </c>
      <c r="E29" s="43">
        <v>5940</v>
      </c>
      <c r="F29" s="16">
        <v>6118</v>
      </c>
      <c r="G29" s="24">
        <v>6179</v>
      </c>
      <c r="H29" s="15">
        <f t="shared" ref="H28:H29" si="6">AVERAGE(E29:G29)</f>
        <v>6079</v>
      </c>
      <c r="I29" s="14">
        <f t="shared" ref="I28:I29" si="7" xml:space="preserve"> COUNT(E29:G29)</f>
        <v>3</v>
      </c>
      <c r="J29" s="14">
        <f t="shared" ref="J28:J29" si="8">STDEV(E29:G29)</f>
        <v>124.18131904598211</v>
      </c>
      <c r="K29" s="14">
        <f t="shared" ref="K28:K29" si="9">J29/H29*100</f>
        <v>2.0427918908699145</v>
      </c>
      <c r="L29" s="14" t="str">
        <f t="shared" ref="L28:L29" si="10">IF(K29&lt;33,"ОДНОРОДНЫЕ","НЕОДНОРОДНЫЕ")</f>
        <v>ОДНОРОДНЫЕ</v>
      </c>
      <c r="M29" s="15">
        <f t="shared" ref="M28:M29" si="11">D29*H29</f>
        <v>60790</v>
      </c>
    </row>
    <row r="30" spans="1:13" x14ac:dyDescent="0.25">
      <c r="A30" s="23"/>
      <c r="B30" s="17"/>
      <c r="C30" s="18"/>
      <c r="D30" s="19"/>
      <c r="E30" s="26">
        <f>SUMPRODUCT($D$21:$D$29,E21:E29)</f>
        <v>887711</v>
      </c>
      <c r="F30" s="24">
        <f t="shared" ref="F30:G30" si="12">SUMPRODUCT($D$21:$D$29,F21:F29)</f>
        <v>901820</v>
      </c>
      <c r="G30" s="24">
        <f t="shared" si="12"/>
        <v>921520</v>
      </c>
      <c r="H30" s="9"/>
      <c r="I30" s="10"/>
      <c r="J30" s="10"/>
      <c r="K30" s="10"/>
      <c r="L30" s="10"/>
      <c r="M30" s="12">
        <f>SUM(M21:M29)</f>
        <v>903683.66666666674</v>
      </c>
    </row>
    <row r="31" spans="1:13" x14ac:dyDescent="0.25">
      <c r="A31" s="7"/>
      <c r="B31" s="7"/>
      <c r="C31" s="7"/>
      <c r="D31" s="7"/>
      <c r="E31" s="3"/>
      <c r="F31" s="3"/>
      <c r="G31" s="3"/>
      <c r="H31" s="3"/>
      <c r="I31" s="7"/>
      <c r="J31" s="7"/>
      <c r="K31" s="7"/>
      <c r="L31" s="7"/>
      <c r="M31" s="3"/>
    </row>
    <row r="32" spans="1:13" s="7" customFormat="1" ht="33.6" customHeight="1" x14ac:dyDescent="0.25">
      <c r="A32" s="32" t="s">
        <v>23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5" s="7" customFormat="1" ht="21.75" customHeight="1" x14ac:dyDescent="0.25">
      <c r="A33" s="30" t="s">
        <v>22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5" s="7" customFormat="1" ht="15" customHeight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5" s="21" customFormat="1" ht="32.25" customHeight="1" x14ac:dyDescent="0.25">
      <c r="A35" s="28" t="s">
        <v>44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0"/>
      <c r="O35" s="20"/>
    </row>
  </sheetData>
  <mergeCells count="18">
    <mergeCell ref="G4:M4"/>
    <mergeCell ref="B19:B20"/>
    <mergeCell ref="C19:D19"/>
    <mergeCell ref="A35:M35"/>
    <mergeCell ref="A34:M34"/>
    <mergeCell ref="J13:K13"/>
    <mergeCell ref="B15:L15"/>
    <mergeCell ref="A32:M32"/>
    <mergeCell ref="A33:M33"/>
    <mergeCell ref="M19:M20"/>
    <mergeCell ref="A18:B18"/>
    <mergeCell ref="C18:D18"/>
    <mergeCell ref="H19:H20"/>
    <mergeCell ref="I19:I20"/>
    <mergeCell ref="J19:J20"/>
    <mergeCell ref="K19:K20"/>
    <mergeCell ref="L19:L20"/>
    <mergeCell ref="A19:A20"/>
  </mergeCells>
  <conditionalFormatting sqref="L21:L30">
    <cfRule type="containsText" dxfId="11" priority="10" operator="containsText" text="НЕ">
      <formula>NOT(ISERROR(SEARCH("НЕ",L21)))</formula>
    </cfRule>
    <cfRule type="containsText" dxfId="10" priority="11" operator="containsText" text="ОДНОРОДНЫЕ">
      <formula>NOT(ISERROR(SEARCH("ОДНОРОДНЫЕ",L21)))</formula>
    </cfRule>
    <cfRule type="containsText" dxfId="9" priority="12" operator="containsText" text="НЕОДНОРОДНЫЕ">
      <formula>NOT(ISERROR(SEARCH("НЕОДНОРОДНЫЕ",L21)))</formula>
    </cfRule>
  </conditionalFormatting>
  <conditionalFormatting sqref="L21:L30">
    <cfRule type="containsText" dxfId="8" priority="7" operator="containsText" text="НЕОДНОРОДНЫЕ">
      <formula>NOT(ISERROR(SEARCH("НЕОДНОРОДНЫЕ",L21)))</formula>
    </cfRule>
    <cfRule type="containsText" dxfId="7" priority="8" operator="containsText" text="ОДНОРОДНЫЕ">
      <formula>NOT(ISERROR(SEARCH("ОДНОРОДНЫЕ",L21)))</formula>
    </cfRule>
    <cfRule type="containsText" dxfId="6" priority="9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2023-01-20T04:56:21Z</dcterms:modified>
</cp:coreProperties>
</file>