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O18" i="1" s="1"/>
  <c r="J19" i="1"/>
  <c r="O19" i="1" s="1"/>
  <c r="J20" i="1"/>
  <c r="O20" i="1" s="1"/>
  <c r="J21" i="1"/>
  <c r="O21" i="1" s="1"/>
  <c r="J22" i="1"/>
  <c r="O22" i="1" s="1"/>
  <c r="J23" i="1"/>
  <c r="O23" i="1" s="1"/>
  <c r="J24" i="1"/>
  <c r="O24" i="1" s="1"/>
  <c r="J25" i="1"/>
  <c r="O25" i="1" s="1"/>
  <c r="J26" i="1"/>
  <c r="O26" i="1" s="1"/>
  <c r="J27" i="1"/>
  <c r="O27" i="1" s="1"/>
  <c r="J28" i="1"/>
  <c r="O28" i="1" s="1"/>
  <c r="J29" i="1"/>
  <c r="O29" i="1" s="1"/>
  <c r="J30" i="1"/>
  <c r="O30" i="1" s="1"/>
  <c r="J31" i="1"/>
  <c r="J32" i="1"/>
  <c r="O32" i="1" s="1"/>
  <c r="J33" i="1"/>
  <c r="J34" i="1"/>
  <c r="O34" i="1" s="1"/>
  <c r="J35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J17" i="1"/>
  <c r="O17" i="1" s="1"/>
  <c r="M34" i="1" l="1"/>
  <c r="N34" i="1" s="1"/>
  <c r="M24" i="1"/>
  <c r="N24" i="1" s="1"/>
  <c r="M31" i="1"/>
  <c r="N31" i="1" s="1"/>
  <c r="M26" i="1"/>
  <c r="N26" i="1" s="1"/>
  <c r="M30" i="1"/>
  <c r="N30" i="1" s="1"/>
  <c r="M35" i="1"/>
  <c r="N35" i="1" s="1"/>
  <c r="M32" i="1"/>
  <c r="N32" i="1" s="1"/>
  <c r="M22" i="1"/>
  <c r="N22" i="1" s="1"/>
  <c r="M20" i="1"/>
  <c r="N20" i="1" s="1"/>
  <c r="M28" i="1"/>
  <c r="N28" i="1" s="1"/>
  <c r="M18" i="1"/>
  <c r="N18" i="1" s="1"/>
  <c r="M17" i="1"/>
  <c r="N17" i="1" s="1"/>
  <c r="M21" i="1"/>
  <c r="N21" i="1" s="1"/>
  <c r="M25" i="1"/>
  <c r="N25" i="1" s="1"/>
  <c r="M29" i="1"/>
  <c r="N29" i="1" s="1"/>
  <c r="M19" i="1"/>
  <c r="N19" i="1" s="1"/>
  <c r="M23" i="1"/>
  <c r="N23" i="1" s="1"/>
  <c r="M27" i="1"/>
  <c r="N27" i="1" s="1"/>
  <c r="M33" i="1"/>
  <c r="N33" i="1" s="1"/>
  <c r="O31" i="1"/>
  <c r="C14" i="1" s="1"/>
  <c r="O35" i="1"/>
  <c r="O33" i="1"/>
</calcChain>
</file>

<file path=xl/sharedStrings.xml><?xml version="1.0" encoding="utf-8"?>
<sst xmlns="http://schemas.openxmlformats.org/spreadsheetml/2006/main" count="78" uniqueCount="51">
  <si>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</si>
  <si>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</si>
  <si>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</si>
  <si>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</si>
  <si>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</si>
  <si>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</si>
  <si>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</si>
  <si>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</si>
  <si>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</si>
  <si>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</si>
  <si>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</si>
  <si>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</si>
  <si>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</si>
  <si>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</si>
  <si>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</si>
  <si>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</si>
  <si>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</si>
  <si>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</si>
  <si>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</si>
  <si>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</si>
  <si>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</si>
  <si>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</si>
  <si>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</si>
  <si>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Уп.</t>
  </si>
  <si>
    <t>Источник № 1</t>
  </si>
  <si>
    <t>Источник № 2</t>
  </si>
  <si>
    <t>Источник № 3</t>
  </si>
  <si>
    <t xml:space="preserve">на поставку лекарственных препаратов для нужд «ОГАУЗ ИГКБ № 8» </t>
  </si>
  <si>
    <t>путем запроса котировок в электронной форме</t>
  </si>
  <si>
    <t>Бисопролол</t>
  </si>
  <si>
    <t>Пентоксифиллин</t>
  </si>
  <si>
    <t>Силденафил</t>
  </si>
  <si>
    <t>Йод</t>
  </si>
  <si>
    <t>Источник № 4</t>
  </si>
  <si>
    <t>Источник № 5</t>
  </si>
  <si>
    <t>№ 228-23</t>
  </si>
  <si>
    <t>Вазелин</t>
  </si>
  <si>
    <t>Инозин+никотинамид+рибофлавин+янтарная кислота</t>
  </si>
  <si>
    <t>Парацетамол</t>
  </si>
  <si>
    <t>Глицин</t>
  </si>
  <si>
    <t>Неостигмина метилсульфат</t>
  </si>
  <si>
    <t>Инозин+Меглюмин+Метионин+Никотинамид+Янтарная кислота</t>
  </si>
  <si>
    <t>Сахаромицеты буларди</t>
  </si>
  <si>
    <t>Налоксон</t>
  </si>
  <si>
    <t>Леветирацетам</t>
  </si>
  <si>
    <t>Вода для инъекций</t>
  </si>
  <si>
    <t>Прогестерон</t>
  </si>
  <si>
    <t xml:space="preserve">Галоперидол </t>
  </si>
  <si>
    <t>Спиронолактон</t>
  </si>
  <si>
    <t>Система электронного заказа "ФармКомандир"  18.09.2023</t>
  </si>
  <si>
    <t>Начальная (максимальная) цена договора устанавливается в размере 371390,53 руб. (триста семьдесят одна тысяча триста девяносто рублей пятьдесят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</si>
</sst>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15" zoomScale="85" zoomScaleNormal="85" zoomScalePageLayoutView="70" workbookViewId="0">
      <selection activeCell="C17" sqref="C17:D3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7.5703125" style="3" customWidth="1"/>
    <col min="6" max="6" width="16.42578125" style="3" customWidth="1"/>
    <col min="7" max="7" width="17.42578125" style="3" customWidth="1"/>
    <col min="8" max="8" width="16.42578125" style="3" hidden="1" customWidth="1"/>
    <col min="9" max="9" width="17.140625" style="3" hidden="1" customWidth="1"/>
    <col min="10" max="10" width="13.7109375" style="3" customWidth="1"/>
    <col min="11" max="11" width="8.5703125" style="2" customWidth="1"/>
    <col min="12" max="12" width="12.5703125" style="2" customWidth="1"/>
    <col min="13" max="13" width="10.28515625" style="2" customWidth="1"/>
    <col min="14" max="14" width="15.28515625" style="2" customWidth="1"/>
    <col min="15" max="15" width="13.28515625" style="3" customWidth="1"/>
    <col min="16" max="16384" width="9.140625" style="1"/>
  </cols>
  <sheetData>
    <row r="1" spans="1:15" x14ac:dyDescent="0.25">
      <c r="O1" s="7" t="s">
        <v>21</v>
      </c>
    </row>
    <row r="2" spans="1:15" x14ac:dyDescent="0.25">
      <c r="O2" s="7" t="s">
        <v>22</v>
      </c>
    </row>
    <row r="3" spans="1:15" x14ac:dyDescent="0.25">
      <c r="O3" s="7" t="s">
        <v>27</v>
      </c>
    </row>
    <row r="4" spans="1:15" x14ac:dyDescent="0.25">
      <c r="O4" s="7" t="s">
        <v>28</v>
      </c>
    </row>
    <row r="5" spans="1:15" x14ac:dyDescent="0.25">
      <c r="O5" s="7" t="s">
        <v>35</v>
      </c>
    </row>
    <row r="6" spans="1:15" x14ac:dyDescent="0.25">
      <c r="O6" s="8" t="s">
        <v>13</v>
      </c>
    </row>
    <row r="7" spans="1:15" x14ac:dyDescent="0.25">
      <c r="O7" s="9" t="s">
        <v>18</v>
      </c>
    </row>
    <row r="8" spans="1:15" x14ac:dyDescent="0.25">
      <c r="O8" s="9" t="s">
        <v>14</v>
      </c>
    </row>
    <row r="10" spans="1:15" x14ac:dyDescent="0.25">
      <c r="L10" s="19" t="s">
        <v>17</v>
      </c>
      <c r="M10" s="19"/>
      <c r="O10" s="3" t="s">
        <v>15</v>
      </c>
    </row>
    <row r="12" spans="1:15" x14ac:dyDescent="0.25">
      <c r="B12" s="19" t="s">
        <v>16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5" s="2" customFormat="1" ht="75" x14ac:dyDescent="0.25">
      <c r="A14" s="22" t="s">
        <v>11</v>
      </c>
      <c r="B14" s="23"/>
      <c r="C14" s="24">
        <f>SUMIF(O17:O35,"&gt;0")</f>
        <v>371390.53333333333</v>
      </c>
      <c r="D14" s="23"/>
      <c r="E14" s="5" t="s">
        <v>49</v>
      </c>
      <c r="F14" s="14" t="s">
        <v>49</v>
      </c>
      <c r="G14" s="14" t="s">
        <v>49</v>
      </c>
      <c r="H14" s="14" t="s">
        <v>49</v>
      </c>
      <c r="I14" s="5"/>
      <c r="J14" s="5"/>
      <c r="K14" s="6"/>
      <c r="L14" s="6"/>
      <c r="M14" s="6"/>
      <c r="N14" s="6"/>
      <c r="O14" s="5"/>
    </row>
    <row r="15" spans="1:15" s="2" customFormat="1" x14ac:dyDescent="0.25">
      <c r="A15" s="16" t="s">
        <v>0</v>
      </c>
      <c r="B15" s="16" t="s">
        <v>1</v>
      </c>
      <c r="C15" s="16" t="s">
        <v>2</v>
      </c>
      <c r="D15" s="16"/>
      <c r="E15" s="5" t="s">
        <v>24</v>
      </c>
      <c r="F15" s="5" t="s">
        <v>25</v>
      </c>
      <c r="G15" s="5" t="s">
        <v>26</v>
      </c>
      <c r="H15" s="5" t="s">
        <v>33</v>
      </c>
      <c r="I15" s="5" t="s">
        <v>34</v>
      </c>
      <c r="J15" s="25" t="s">
        <v>12</v>
      </c>
      <c r="K15" s="16" t="s">
        <v>8</v>
      </c>
      <c r="L15" s="16" t="s">
        <v>9</v>
      </c>
      <c r="M15" s="16" t="s">
        <v>10</v>
      </c>
      <c r="N15" s="16" t="s">
        <v>6</v>
      </c>
      <c r="O15" s="21" t="s">
        <v>7</v>
      </c>
    </row>
    <row r="16" spans="1:15" s="2" customFormat="1" x14ac:dyDescent="0.25">
      <c r="A16" s="16"/>
      <c r="B16" s="17"/>
      <c r="C16" s="10" t="s">
        <v>3</v>
      </c>
      <c r="D16" s="10" t="s">
        <v>4</v>
      </c>
      <c r="E16" s="15" t="s">
        <v>5</v>
      </c>
      <c r="F16" s="5" t="s">
        <v>5</v>
      </c>
      <c r="G16" s="5" t="s">
        <v>5</v>
      </c>
      <c r="H16" s="5" t="s">
        <v>5</v>
      </c>
      <c r="I16" s="5" t="s">
        <v>5</v>
      </c>
      <c r="J16" s="26"/>
      <c r="K16" s="16"/>
      <c r="L16" s="16"/>
      <c r="M16" s="16"/>
      <c r="N16" s="16"/>
      <c r="O16" s="21"/>
    </row>
    <row r="17" spans="1:15" s="2" customFormat="1" ht="30" x14ac:dyDescent="0.25">
      <c r="A17" s="11">
        <v>1</v>
      </c>
      <c r="B17" s="27" t="s">
        <v>36</v>
      </c>
      <c r="C17" s="4" t="s">
        <v>23</v>
      </c>
      <c r="D17" s="29">
        <v>300</v>
      </c>
      <c r="E17" s="14">
        <v>34.54</v>
      </c>
      <c r="F17" s="14">
        <v>53.97</v>
      </c>
      <c r="G17" s="14">
        <v>65.23</v>
      </c>
      <c r="H17" s="14"/>
      <c r="I17" s="14"/>
      <c r="J17" s="5">
        <f t="shared" ref="J17:J35" si="0">AVERAGE(E17:I17)</f>
        <v>51.24666666666667</v>
      </c>
      <c r="K17" s="6">
        <f t="shared" ref="K17:K35" si="1">COUNT(E17:I17)</f>
        <v>3</v>
      </c>
      <c r="L17" s="6">
        <f t="shared" ref="L17:L35" si="2">STDEV(E17:I17)</f>
        <v>15.525187062748461</v>
      </c>
      <c r="M17" s="6">
        <f t="shared" ref="M17:M35" si="3">L17/J17*100</f>
        <v>30.295018335010653</v>
      </c>
      <c r="N17" s="6" t="str">
        <f>IF(M17&lt;33,"ОДНОРОДНЫЕ","НЕОДНОРОДНЫЕ")</f>
        <v>ОДНОРОДНЫЕ</v>
      </c>
      <c r="O17" s="5">
        <f t="shared" ref="O17:O35" si="4">D17*J17</f>
        <v>15374</v>
      </c>
    </row>
    <row r="18" spans="1:15" s="2" customFormat="1" ht="30" x14ac:dyDescent="0.25">
      <c r="A18" s="11">
        <v>2</v>
      </c>
      <c r="B18" s="27" t="s">
        <v>37</v>
      </c>
      <c r="C18" s="4" t="s">
        <v>23</v>
      </c>
      <c r="D18" s="29">
        <v>140</v>
      </c>
      <c r="E18" s="14">
        <v>1351.76</v>
      </c>
      <c r="F18" s="14">
        <v>1371.85</v>
      </c>
      <c r="G18" s="14">
        <v>1423.56</v>
      </c>
      <c r="H18" s="14"/>
      <c r="I18" s="14"/>
      <c r="J18" s="5">
        <f t="shared" si="0"/>
        <v>1382.39</v>
      </c>
      <c r="K18" s="6">
        <f t="shared" si="1"/>
        <v>3</v>
      </c>
      <c r="L18" s="6">
        <f t="shared" si="2"/>
        <v>37.042255600867492</v>
      </c>
      <c r="M18" s="6">
        <f t="shared" si="3"/>
        <v>2.6795806972610836</v>
      </c>
      <c r="N18" s="6" t="str">
        <f t="shared" ref="N18:N35" si="5">IF(M18&lt;33,"ОДНОРОДНЫЕ","НЕОДНОРОДНЫЕ")</f>
        <v>ОДНОРОДНЫЕ</v>
      </c>
      <c r="O18" s="5">
        <f t="shared" si="4"/>
        <v>193534.6</v>
      </c>
    </row>
    <row r="19" spans="1:15" s="2" customFormat="1" ht="30" x14ac:dyDescent="0.25">
      <c r="A19" s="11">
        <v>3</v>
      </c>
      <c r="B19" s="27" t="s">
        <v>31</v>
      </c>
      <c r="C19" s="4" t="s">
        <v>23</v>
      </c>
      <c r="D19" s="29">
        <v>6</v>
      </c>
      <c r="E19" s="14">
        <v>222.51</v>
      </c>
      <c r="F19" s="14">
        <v>224.8</v>
      </c>
      <c r="G19" s="14">
        <v>277.35000000000002</v>
      </c>
      <c r="H19" s="14"/>
      <c r="I19" s="14"/>
      <c r="J19" s="5">
        <f t="shared" si="0"/>
        <v>241.55333333333337</v>
      </c>
      <c r="K19" s="6">
        <f t="shared" si="1"/>
        <v>3</v>
      </c>
      <c r="L19" s="6">
        <f t="shared" si="2"/>
        <v>31.021960501124422</v>
      </c>
      <c r="M19" s="6">
        <f t="shared" si="3"/>
        <v>12.842696092425863</v>
      </c>
      <c r="N19" s="6" t="str">
        <f t="shared" si="5"/>
        <v>ОДНОРОДНЫЕ</v>
      </c>
      <c r="O19" s="5">
        <f t="shared" si="4"/>
        <v>1449.3200000000002</v>
      </c>
    </row>
    <row r="20" spans="1:15" s="2" customFormat="1" ht="30" x14ac:dyDescent="0.25">
      <c r="A20" s="11">
        <v>4</v>
      </c>
      <c r="B20" s="27" t="s">
        <v>38</v>
      </c>
      <c r="C20" s="4" t="s">
        <v>23</v>
      </c>
      <c r="D20" s="29">
        <v>40</v>
      </c>
      <c r="E20" s="14">
        <v>22.3</v>
      </c>
      <c r="F20" s="14">
        <v>22.31</v>
      </c>
      <c r="G20" s="14">
        <v>22.83</v>
      </c>
      <c r="H20" s="14"/>
      <c r="I20" s="14"/>
      <c r="J20" s="5">
        <f t="shared" si="0"/>
        <v>22.48</v>
      </c>
      <c r="K20" s="6">
        <f t="shared" si="1"/>
        <v>3</v>
      </c>
      <c r="L20" s="6">
        <f t="shared" si="2"/>
        <v>0.30315012782448153</v>
      </c>
      <c r="M20" s="6">
        <f t="shared" si="3"/>
        <v>1.3485325970839925</v>
      </c>
      <c r="N20" s="6" t="str">
        <f t="shared" si="5"/>
        <v>ОДНОРОДНЫЕ</v>
      </c>
      <c r="O20" s="5">
        <f t="shared" si="4"/>
        <v>899.2</v>
      </c>
    </row>
    <row r="21" spans="1:15" s="2" customFormat="1" ht="30" x14ac:dyDescent="0.25">
      <c r="A21" s="11">
        <v>5</v>
      </c>
      <c r="B21" s="27" t="s">
        <v>39</v>
      </c>
      <c r="C21" s="4" t="s">
        <v>23</v>
      </c>
      <c r="D21" s="29">
        <v>160</v>
      </c>
      <c r="E21" s="14">
        <v>40.01</v>
      </c>
      <c r="F21" s="14">
        <v>41.66</v>
      </c>
      <c r="G21" s="14">
        <v>41.74</v>
      </c>
      <c r="H21" s="14"/>
      <c r="I21" s="14"/>
      <c r="J21" s="5">
        <f t="shared" si="0"/>
        <v>41.136666666666663</v>
      </c>
      <c r="K21" s="6">
        <f t="shared" si="1"/>
        <v>3</v>
      </c>
      <c r="L21" s="6">
        <f t="shared" si="2"/>
        <v>0.97654151644122889</v>
      </c>
      <c r="M21" s="6">
        <f t="shared" si="3"/>
        <v>2.37389559138132</v>
      </c>
      <c r="N21" s="6" t="str">
        <f t="shared" si="5"/>
        <v>ОДНОРОДНЫЕ</v>
      </c>
      <c r="O21" s="5">
        <f t="shared" si="4"/>
        <v>6581.8666666666659</v>
      </c>
    </row>
    <row r="22" spans="1:15" s="2" customFormat="1" ht="30" x14ac:dyDescent="0.25">
      <c r="A22" s="11">
        <v>6</v>
      </c>
      <c r="B22" s="27" t="s">
        <v>40</v>
      </c>
      <c r="C22" s="4" t="s">
        <v>23</v>
      </c>
      <c r="D22" s="29">
        <v>30</v>
      </c>
      <c r="E22" s="14">
        <v>63.32</v>
      </c>
      <c r="F22" s="14">
        <v>72.28</v>
      </c>
      <c r="G22" s="14">
        <v>78.010000000000005</v>
      </c>
      <c r="H22" s="14"/>
      <c r="I22" s="14"/>
      <c r="J22" s="5">
        <f t="shared" si="0"/>
        <v>71.203333333333333</v>
      </c>
      <c r="K22" s="6">
        <f t="shared" si="1"/>
        <v>3</v>
      </c>
      <c r="L22" s="6">
        <f t="shared" si="2"/>
        <v>7.4039471454983632</v>
      </c>
      <c r="M22" s="6">
        <f t="shared" si="3"/>
        <v>10.398315358127002</v>
      </c>
      <c r="N22" s="6" t="str">
        <f t="shared" si="5"/>
        <v>ОДНОРОДНЫЕ</v>
      </c>
      <c r="O22" s="5">
        <f t="shared" si="4"/>
        <v>2136.1</v>
      </c>
    </row>
    <row r="23" spans="1:15" s="2" customFormat="1" ht="45" x14ac:dyDescent="0.25">
      <c r="A23" s="11">
        <v>7</v>
      </c>
      <c r="B23" s="28" t="s">
        <v>41</v>
      </c>
      <c r="C23" s="4" t="s">
        <v>23</v>
      </c>
      <c r="D23" s="29">
        <v>30</v>
      </c>
      <c r="E23" s="14">
        <v>2208.69</v>
      </c>
      <c r="F23" s="14">
        <v>2208.71</v>
      </c>
      <c r="G23" s="14">
        <v>2247.8000000000002</v>
      </c>
      <c r="H23" s="14"/>
      <c r="I23" s="14"/>
      <c r="J23" s="5">
        <f t="shared" si="0"/>
        <v>2221.7333333333331</v>
      </c>
      <c r="K23" s="6">
        <f t="shared" si="1"/>
        <v>3</v>
      </c>
      <c r="L23" s="6">
        <f t="shared" si="2"/>
        <v>22.574397740213069</v>
      </c>
      <c r="M23" s="6">
        <f t="shared" si="3"/>
        <v>1.0160714340250736</v>
      </c>
      <c r="N23" s="6" t="str">
        <f t="shared" si="5"/>
        <v>ОДНОРОДНЫЕ</v>
      </c>
      <c r="O23" s="5">
        <f t="shared" si="4"/>
        <v>66652</v>
      </c>
    </row>
    <row r="24" spans="1:15" s="2" customFormat="1" ht="30" x14ac:dyDescent="0.25">
      <c r="A24" s="11">
        <v>8</v>
      </c>
      <c r="B24" s="27" t="s">
        <v>29</v>
      </c>
      <c r="C24" s="4" t="s">
        <v>23</v>
      </c>
      <c r="D24" s="29">
        <v>180</v>
      </c>
      <c r="E24" s="14">
        <v>81.400000000000006</v>
      </c>
      <c r="F24" s="14">
        <v>85.46</v>
      </c>
      <c r="G24" s="14">
        <v>87.21</v>
      </c>
      <c r="H24" s="14"/>
      <c r="I24" s="14"/>
      <c r="J24" s="5">
        <f t="shared" si="0"/>
        <v>84.69</v>
      </c>
      <c r="K24" s="6">
        <f t="shared" si="1"/>
        <v>3</v>
      </c>
      <c r="L24" s="6">
        <f t="shared" si="2"/>
        <v>2.980553639846121</v>
      </c>
      <c r="M24" s="6">
        <f t="shared" si="3"/>
        <v>3.5193690398466417</v>
      </c>
      <c r="N24" s="6" t="str">
        <f t="shared" si="5"/>
        <v>ОДНОРОДНЫЕ</v>
      </c>
      <c r="O24" s="5">
        <f t="shared" si="4"/>
        <v>15244.199999999999</v>
      </c>
    </row>
    <row r="25" spans="1:15" s="2" customFormat="1" ht="30" x14ac:dyDescent="0.25">
      <c r="A25" s="11">
        <v>9</v>
      </c>
      <c r="B25" s="28" t="s">
        <v>42</v>
      </c>
      <c r="C25" s="4" t="s">
        <v>23</v>
      </c>
      <c r="D25" s="29">
        <v>2</v>
      </c>
      <c r="E25" s="12">
        <v>873.98</v>
      </c>
      <c r="F25" s="12">
        <v>903.26</v>
      </c>
      <c r="G25" s="14">
        <v>952.32</v>
      </c>
      <c r="H25" s="14"/>
      <c r="I25" s="14"/>
      <c r="J25" s="5">
        <f t="shared" si="0"/>
        <v>909.85333333333335</v>
      </c>
      <c r="K25" s="6">
        <f t="shared" si="1"/>
        <v>3</v>
      </c>
      <c r="L25" s="6">
        <f t="shared" si="2"/>
        <v>39.5839984505524</v>
      </c>
      <c r="M25" s="6">
        <f t="shared" si="3"/>
        <v>4.350591133796553</v>
      </c>
      <c r="N25" s="6" t="str">
        <f t="shared" si="5"/>
        <v>ОДНОРОДНЫЕ</v>
      </c>
      <c r="O25" s="5">
        <f t="shared" si="4"/>
        <v>1819.7066666666667</v>
      </c>
    </row>
    <row r="26" spans="1:15" s="2" customFormat="1" ht="30" x14ac:dyDescent="0.25">
      <c r="A26" s="11">
        <v>10</v>
      </c>
      <c r="B26" s="27" t="s">
        <v>43</v>
      </c>
      <c r="C26" s="4" t="s">
        <v>23</v>
      </c>
      <c r="D26" s="29">
        <v>7</v>
      </c>
      <c r="E26" s="14">
        <v>213.03</v>
      </c>
      <c r="F26" s="14">
        <v>226.24</v>
      </c>
      <c r="G26" s="14">
        <v>234.2</v>
      </c>
      <c r="H26" s="14"/>
      <c r="I26" s="14"/>
      <c r="J26" s="5">
        <f t="shared" si="0"/>
        <v>224.49</v>
      </c>
      <c r="K26" s="6">
        <f t="shared" si="1"/>
        <v>3</v>
      </c>
      <c r="L26" s="6">
        <f t="shared" si="2"/>
        <v>10.692946273127902</v>
      </c>
      <c r="M26" s="6">
        <f t="shared" si="3"/>
        <v>4.7632171914686179</v>
      </c>
      <c r="N26" s="6" t="str">
        <f t="shared" si="5"/>
        <v>ОДНОРОДНЫЕ</v>
      </c>
      <c r="O26" s="5">
        <f t="shared" si="4"/>
        <v>1571.43</v>
      </c>
    </row>
    <row r="27" spans="1:15" s="2" customFormat="1" ht="30" x14ac:dyDescent="0.25">
      <c r="A27" s="11">
        <v>11</v>
      </c>
      <c r="B27" s="27" t="s">
        <v>44</v>
      </c>
      <c r="C27" s="4" t="s">
        <v>23</v>
      </c>
      <c r="D27" s="29">
        <v>12</v>
      </c>
      <c r="E27" s="14">
        <v>459.91</v>
      </c>
      <c r="F27" s="14">
        <v>490.79</v>
      </c>
      <c r="G27" s="14">
        <v>503.89</v>
      </c>
      <c r="H27" s="14"/>
      <c r="I27" s="14"/>
      <c r="J27" s="5">
        <f t="shared" si="0"/>
        <v>484.8633333333334</v>
      </c>
      <c r="K27" s="6">
        <f t="shared" si="1"/>
        <v>3</v>
      </c>
      <c r="L27" s="6">
        <f t="shared" si="2"/>
        <v>22.58105695784262</v>
      </c>
      <c r="M27" s="6">
        <f t="shared" si="3"/>
        <v>4.6572003707936842</v>
      </c>
      <c r="N27" s="6" t="str">
        <f t="shared" si="5"/>
        <v>ОДНОРОДНЫЕ</v>
      </c>
      <c r="O27" s="5">
        <f t="shared" si="4"/>
        <v>5818.3600000000006</v>
      </c>
    </row>
    <row r="28" spans="1:15" s="2" customFormat="1" ht="30" x14ac:dyDescent="0.25">
      <c r="A28" s="11">
        <v>12</v>
      </c>
      <c r="B28" s="27" t="s">
        <v>44</v>
      </c>
      <c r="C28" s="4" t="s">
        <v>23</v>
      </c>
      <c r="D28" s="29">
        <v>6</v>
      </c>
      <c r="E28" s="14">
        <v>1219.46</v>
      </c>
      <c r="F28" s="14">
        <v>1270.0999999999999</v>
      </c>
      <c r="G28" s="14">
        <v>1279.82</v>
      </c>
      <c r="H28" s="14"/>
      <c r="I28" s="14"/>
      <c r="J28" s="5">
        <f t="shared" si="0"/>
        <v>1256.46</v>
      </c>
      <c r="K28" s="6">
        <f t="shared" si="1"/>
        <v>3</v>
      </c>
      <c r="L28" s="6">
        <f t="shared" si="2"/>
        <v>32.409406042073584</v>
      </c>
      <c r="M28" s="6">
        <f t="shared" si="3"/>
        <v>2.579422030313228</v>
      </c>
      <c r="N28" s="6" t="str">
        <f t="shared" si="5"/>
        <v>ОДНОРОДНЫЕ</v>
      </c>
      <c r="O28" s="5">
        <f t="shared" si="4"/>
        <v>7538.76</v>
      </c>
    </row>
    <row r="29" spans="1:15" s="2" customFormat="1" ht="30" x14ac:dyDescent="0.25">
      <c r="A29" s="11">
        <v>13</v>
      </c>
      <c r="B29" s="27" t="s">
        <v>44</v>
      </c>
      <c r="C29" s="4" t="s">
        <v>23</v>
      </c>
      <c r="D29" s="29">
        <v>2</v>
      </c>
      <c r="E29" s="12">
        <v>872.85</v>
      </c>
      <c r="F29" s="12">
        <v>886.38</v>
      </c>
      <c r="G29" s="14">
        <v>915.72</v>
      </c>
      <c r="H29" s="14"/>
      <c r="I29" s="14"/>
      <c r="J29" s="5">
        <f t="shared" si="0"/>
        <v>891.65</v>
      </c>
      <c r="K29" s="6">
        <f t="shared" si="1"/>
        <v>3</v>
      </c>
      <c r="L29" s="6">
        <f t="shared" si="2"/>
        <v>21.915494518718948</v>
      </c>
      <c r="M29" s="6">
        <f t="shared" si="3"/>
        <v>2.457858410667745</v>
      </c>
      <c r="N29" s="6" t="str">
        <f t="shared" si="5"/>
        <v>ОДНОРОДНЫЕ</v>
      </c>
      <c r="O29" s="5">
        <f t="shared" si="4"/>
        <v>1783.3</v>
      </c>
    </row>
    <row r="30" spans="1:15" s="2" customFormat="1" ht="30" x14ac:dyDescent="0.25">
      <c r="A30" s="11">
        <v>14</v>
      </c>
      <c r="B30" s="27" t="s">
        <v>30</v>
      </c>
      <c r="C30" s="4" t="s">
        <v>23</v>
      </c>
      <c r="D30" s="29">
        <v>80</v>
      </c>
      <c r="E30" s="14">
        <v>214.93</v>
      </c>
      <c r="F30" s="14">
        <v>222.46</v>
      </c>
      <c r="G30" s="14">
        <v>237.29</v>
      </c>
      <c r="H30" s="14"/>
      <c r="I30" s="14"/>
      <c r="J30" s="5">
        <f t="shared" si="0"/>
        <v>224.89333333333332</v>
      </c>
      <c r="K30" s="6">
        <f t="shared" si="1"/>
        <v>3</v>
      </c>
      <c r="L30" s="6">
        <f t="shared" si="2"/>
        <v>11.376872739612285</v>
      </c>
      <c r="M30" s="6">
        <f t="shared" si="3"/>
        <v>5.0587861236196208</v>
      </c>
      <c r="N30" s="6" t="str">
        <f t="shared" si="5"/>
        <v>ОДНОРОДНЫЕ</v>
      </c>
      <c r="O30" s="5">
        <f t="shared" si="4"/>
        <v>17991.466666666667</v>
      </c>
    </row>
    <row r="31" spans="1:15" s="2" customFormat="1" ht="30" x14ac:dyDescent="0.25">
      <c r="A31" s="11">
        <v>15</v>
      </c>
      <c r="B31" s="27" t="s">
        <v>32</v>
      </c>
      <c r="C31" s="4" t="s">
        <v>23</v>
      </c>
      <c r="D31" s="29">
        <v>40</v>
      </c>
      <c r="E31" s="14">
        <v>34.54</v>
      </c>
      <c r="F31" s="14">
        <v>35.82</v>
      </c>
      <c r="G31" s="14">
        <v>35.86</v>
      </c>
      <c r="H31" s="14"/>
      <c r="I31" s="14"/>
      <c r="J31" s="5">
        <f t="shared" si="0"/>
        <v>35.406666666666666</v>
      </c>
      <c r="K31" s="6">
        <f t="shared" si="1"/>
        <v>3</v>
      </c>
      <c r="L31" s="6">
        <f t="shared" si="2"/>
        <v>0.75082177201605838</v>
      </c>
      <c r="M31" s="6">
        <f t="shared" si="3"/>
        <v>2.12056610435716</v>
      </c>
      <c r="N31" s="6" t="str">
        <f t="shared" si="5"/>
        <v>ОДНОРОДНЫЕ</v>
      </c>
      <c r="O31" s="5">
        <f t="shared" si="4"/>
        <v>1416.2666666666667</v>
      </c>
    </row>
    <row r="32" spans="1:15" s="2" customFormat="1" ht="30" x14ac:dyDescent="0.25">
      <c r="A32" s="11">
        <v>16</v>
      </c>
      <c r="B32" s="28" t="s">
        <v>45</v>
      </c>
      <c r="C32" s="4" t="s">
        <v>23</v>
      </c>
      <c r="D32" s="29">
        <v>50</v>
      </c>
      <c r="E32" s="14">
        <v>40.479999999999997</v>
      </c>
      <c r="F32" s="14">
        <v>40.97</v>
      </c>
      <c r="G32" s="14">
        <v>42.83</v>
      </c>
      <c r="H32" s="14"/>
      <c r="I32" s="14"/>
      <c r="J32" s="5">
        <f t="shared" si="0"/>
        <v>41.426666666666662</v>
      </c>
      <c r="K32" s="6">
        <f t="shared" si="1"/>
        <v>3</v>
      </c>
      <c r="L32" s="6">
        <f t="shared" si="2"/>
        <v>1.2397714843201284</v>
      </c>
      <c r="M32" s="6">
        <f t="shared" si="3"/>
        <v>2.9926894536211663</v>
      </c>
      <c r="N32" s="6" t="str">
        <f t="shared" si="5"/>
        <v>ОДНОРОДНЫЕ</v>
      </c>
      <c r="O32" s="5">
        <f t="shared" si="4"/>
        <v>2071.333333333333</v>
      </c>
    </row>
    <row r="33" spans="1:15" s="2" customFormat="1" ht="30" x14ac:dyDescent="0.25">
      <c r="A33" s="11">
        <v>17</v>
      </c>
      <c r="B33" s="27" t="s">
        <v>46</v>
      </c>
      <c r="C33" s="4" t="s">
        <v>23</v>
      </c>
      <c r="D33" s="29">
        <v>30</v>
      </c>
      <c r="E33" s="14">
        <v>456.24</v>
      </c>
      <c r="F33" s="14">
        <v>457.36</v>
      </c>
      <c r="G33" s="14">
        <v>458.07</v>
      </c>
      <c r="H33" s="14"/>
      <c r="I33" s="14"/>
      <c r="J33" s="5">
        <f t="shared" si="0"/>
        <v>457.22333333333336</v>
      </c>
      <c r="K33" s="6">
        <f t="shared" si="1"/>
        <v>3</v>
      </c>
      <c r="L33" s="6">
        <f t="shared" si="2"/>
        <v>0.92262307218783579</v>
      </c>
      <c r="M33" s="6">
        <f t="shared" si="3"/>
        <v>0.20178827389703843</v>
      </c>
      <c r="N33" s="6" t="str">
        <f t="shared" si="5"/>
        <v>ОДНОРОДНЫЕ</v>
      </c>
      <c r="O33" s="5">
        <f t="shared" si="4"/>
        <v>13716.7</v>
      </c>
    </row>
    <row r="34" spans="1:15" s="2" customFormat="1" ht="30" x14ac:dyDescent="0.25">
      <c r="A34" s="11">
        <v>18</v>
      </c>
      <c r="B34" s="27" t="s">
        <v>47</v>
      </c>
      <c r="C34" s="4" t="s">
        <v>23</v>
      </c>
      <c r="D34" s="29">
        <v>1</v>
      </c>
      <c r="E34" s="12">
        <v>153.49</v>
      </c>
      <c r="F34" s="14">
        <v>158.47</v>
      </c>
      <c r="G34" s="14">
        <v>172.61</v>
      </c>
      <c r="H34" s="14"/>
      <c r="I34" s="14"/>
      <c r="J34" s="5">
        <f t="shared" si="0"/>
        <v>161.52333333333334</v>
      </c>
      <c r="K34" s="6">
        <f t="shared" si="1"/>
        <v>3</v>
      </c>
      <c r="L34" s="6">
        <f t="shared" si="2"/>
        <v>9.9189582786365946</v>
      </c>
      <c r="M34" s="6">
        <f t="shared" si="3"/>
        <v>6.1408826043522682</v>
      </c>
      <c r="N34" s="6" t="str">
        <f t="shared" si="5"/>
        <v>ОДНОРОДНЫЕ</v>
      </c>
      <c r="O34" s="5">
        <f t="shared" si="4"/>
        <v>161.52333333333334</v>
      </c>
    </row>
    <row r="35" spans="1:15" s="2" customFormat="1" ht="30" x14ac:dyDescent="0.25">
      <c r="A35" s="11">
        <v>19</v>
      </c>
      <c r="B35" s="27" t="s">
        <v>48</v>
      </c>
      <c r="C35" s="4" t="s">
        <v>23</v>
      </c>
      <c r="D35" s="29">
        <v>240</v>
      </c>
      <c r="E35" s="14">
        <v>64.02</v>
      </c>
      <c r="F35" s="14">
        <v>64.14</v>
      </c>
      <c r="G35" s="14">
        <v>67.22</v>
      </c>
      <c r="H35" s="14"/>
      <c r="I35" s="14"/>
      <c r="J35" s="5">
        <f t="shared" si="0"/>
        <v>65.126666666666665</v>
      </c>
      <c r="K35" s="6">
        <f t="shared" si="1"/>
        <v>3</v>
      </c>
      <c r="L35" s="6">
        <f t="shared" si="2"/>
        <v>1.8138724688724219</v>
      </c>
      <c r="M35" s="6">
        <f t="shared" si="3"/>
        <v>2.7851455658804718</v>
      </c>
      <c r="N35" s="6" t="str">
        <f t="shared" si="5"/>
        <v>ОДНОРОДНЫЕ</v>
      </c>
      <c r="O35" s="5">
        <f t="shared" si="4"/>
        <v>15630.4</v>
      </c>
    </row>
    <row r="37" spans="1:15" x14ac:dyDescent="0.25">
      <c r="A37" s="20" t="s">
        <v>20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25">
      <c r="A38" s="20" t="s">
        <v>19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18" t="s">
        <v>50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</sheetData>
  <mergeCells count="16">
    <mergeCell ref="B15:B16"/>
    <mergeCell ref="C15:D15"/>
    <mergeCell ref="A40:O40"/>
    <mergeCell ref="L10:M10"/>
    <mergeCell ref="B12:N12"/>
    <mergeCell ref="A37:O37"/>
    <mergeCell ref="A38:O38"/>
    <mergeCell ref="O15:O16"/>
    <mergeCell ref="A14:B14"/>
    <mergeCell ref="C14:D14"/>
    <mergeCell ref="J15:J16"/>
    <mergeCell ref="K15:K16"/>
    <mergeCell ref="L15:L16"/>
    <mergeCell ref="M15:M16"/>
    <mergeCell ref="N15:N16"/>
    <mergeCell ref="A15:A16"/>
  </mergeCells>
  <conditionalFormatting sqref="N17:N35">
    <cfRule type="containsText" dxfId="5" priority="4" operator="containsText" text="НЕ">
      <formula>NOT(ISERROR(SEARCH("НЕ",N17)))</formula>
    </cfRule>
    <cfRule type="containsText" dxfId="4" priority="5" operator="containsText" text="ОДНОРОДНЫЕ">
      <formula>NOT(ISERROR(SEARCH("ОДНОРОДНЫЕ",N17)))</formula>
    </cfRule>
    <cfRule type="containsText" dxfId="3" priority="6" operator="containsText" text="НЕОДНОРОДНЫЕ">
      <formula>NOT(ISERROR(SEARCH("НЕОДНОРОДНЫЕ",N17)))</formula>
    </cfRule>
  </conditionalFormatting>
  <conditionalFormatting sqref="N17:N35">
    <cfRule type="containsText" dxfId="2" priority="1" operator="containsText" text="НЕОДНОРОДНЫЕ">
      <formula>NOT(ISERROR(SEARCH("НЕОДНОРОДНЫЕ",N17)))</formula>
    </cfRule>
    <cfRule type="containsText" dxfId="1" priority="2" operator="containsText" text="ОДНОРОДНЫЕ">
      <formula>NOT(ISERROR(SEARCH("ОДНОРОДНЫЕ",N17)))</formula>
    </cfRule>
    <cfRule type="containsText" dxfId="0" priority="3" operator="containsText" text="НЕОДНОРОДНЫЕ">
      <formula>NOT(ISERROR(SEARCH("НЕОДНОРОДНЫЕ",N17)))</formula>
    </cfRule>
  </conditionalFormatting>
  <pageMargins left="0.31496062992125984" right="0.19685039370078741" top="0.35433070866141736" bottom="0.35433070866141736" header="0.11811023622047245" footer="0.11811023622047245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2023-09-25T02:15:10Z</dcterms:modified>
</cp:coreProperties>
</file>