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9" i="1" l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18" i="1"/>
  <c r="N18" i="1"/>
  <c r="M18" i="1"/>
  <c r="L18" i="1"/>
  <c r="K18" i="1"/>
  <c r="D15" i="1"/>
  <c r="G47" i="1" l="1"/>
  <c r="H47" i="1"/>
  <c r="F47" i="1"/>
  <c r="K37" i="1"/>
  <c r="L37" i="1"/>
  <c r="M37" i="1"/>
  <c r="K36" i="1"/>
  <c r="L36" i="1"/>
  <c r="M36" i="1"/>
  <c r="N36" i="1" s="1"/>
  <c r="O36" i="1" s="1"/>
  <c r="K35" i="1"/>
  <c r="L35" i="1"/>
  <c r="M35" i="1"/>
  <c r="N35" i="1" s="1"/>
  <c r="O35" i="1" s="1"/>
  <c r="K34" i="1"/>
  <c r="L34" i="1"/>
  <c r="M34" i="1"/>
  <c r="N34" i="1" s="1"/>
  <c r="O34" i="1" s="1"/>
  <c r="K33" i="1"/>
  <c r="L33" i="1"/>
  <c r="M33" i="1"/>
  <c r="K32" i="1"/>
  <c r="L32" i="1"/>
  <c r="M32" i="1"/>
  <c r="N32" i="1" s="1"/>
  <c r="O32" i="1" s="1"/>
  <c r="K31" i="1"/>
  <c r="L31" i="1"/>
  <c r="M31" i="1"/>
  <c r="K30" i="1"/>
  <c r="L30" i="1"/>
  <c r="M30" i="1"/>
  <c r="K29" i="1"/>
  <c r="L29" i="1"/>
  <c r="M29" i="1"/>
  <c r="N29" i="1"/>
  <c r="O29" i="1" s="1"/>
  <c r="K28" i="1"/>
  <c r="L28" i="1"/>
  <c r="M28" i="1"/>
  <c r="K27" i="1"/>
  <c r="L27" i="1"/>
  <c r="M27" i="1"/>
  <c r="N27" i="1" s="1"/>
  <c r="O27" i="1" s="1"/>
  <c r="O18" i="1"/>
  <c r="K19" i="1"/>
  <c r="L19" i="1"/>
  <c r="M19" i="1"/>
  <c r="N19" i="1" s="1"/>
  <c r="O19" i="1" s="1"/>
  <c r="K20" i="1"/>
  <c r="L20" i="1"/>
  <c r="M20" i="1"/>
  <c r="N20" i="1" s="1"/>
  <c r="O20" i="1" s="1"/>
  <c r="K21" i="1"/>
  <c r="L21" i="1"/>
  <c r="M21" i="1"/>
  <c r="N21" i="1" s="1"/>
  <c r="O21" i="1" s="1"/>
  <c r="K22" i="1"/>
  <c r="L22" i="1"/>
  <c r="M22" i="1"/>
  <c r="N22" i="1" s="1"/>
  <c r="O22" i="1" s="1"/>
  <c r="K23" i="1"/>
  <c r="L23" i="1"/>
  <c r="M23" i="1"/>
  <c r="K24" i="1"/>
  <c r="L24" i="1"/>
  <c r="M24" i="1"/>
  <c r="N24" i="1" s="1"/>
  <c r="O24" i="1" s="1"/>
  <c r="K25" i="1"/>
  <c r="L25" i="1"/>
  <c r="M25" i="1"/>
  <c r="K26" i="1"/>
  <c r="L26" i="1"/>
  <c r="M26" i="1"/>
  <c r="N26" i="1" s="1"/>
  <c r="O26" i="1" s="1"/>
  <c r="K38" i="1"/>
  <c r="L38" i="1"/>
  <c r="M38" i="1"/>
  <c r="N38" i="1" s="1"/>
  <c r="O38" i="1" s="1"/>
  <c r="K39" i="1"/>
  <c r="L39" i="1"/>
  <c r="M39" i="1"/>
  <c r="N39" i="1" s="1"/>
  <c r="O39" i="1" s="1"/>
  <c r="K40" i="1"/>
  <c r="L40" i="1"/>
  <c r="M40" i="1"/>
  <c r="K41" i="1"/>
  <c r="L41" i="1"/>
  <c r="M41" i="1"/>
  <c r="N41" i="1" s="1"/>
  <c r="O41" i="1" s="1"/>
  <c r="K42" i="1"/>
  <c r="L42" i="1"/>
  <c r="M42" i="1"/>
  <c r="N42" i="1" s="1"/>
  <c r="O42" i="1" s="1"/>
  <c r="K43" i="1"/>
  <c r="L43" i="1"/>
  <c r="M43" i="1"/>
  <c r="N43" i="1" s="1"/>
  <c r="O43" i="1" s="1"/>
  <c r="K44" i="1"/>
  <c r="L44" i="1"/>
  <c r="M44" i="1"/>
  <c r="K45" i="1"/>
  <c r="L45" i="1"/>
  <c r="M45" i="1"/>
  <c r="N45" i="1" s="1"/>
  <c r="O45" i="1" s="1"/>
  <c r="N44" i="1" l="1"/>
  <c r="O44" i="1" s="1"/>
  <c r="N30" i="1"/>
  <c r="O30" i="1" s="1"/>
  <c r="N23" i="1"/>
  <c r="O23" i="1" s="1"/>
  <c r="N40" i="1"/>
  <c r="O40" i="1" s="1"/>
  <c r="N37" i="1"/>
  <c r="O37" i="1" s="1"/>
  <c r="N31" i="1"/>
  <c r="O31" i="1" s="1"/>
  <c r="N28" i="1"/>
  <c r="O28" i="1" s="1"/>
  <c r="N25" i="1"/>
  <c r="O25" i="1" s="1"/>
  <c r="N33" i="1"/>
  <c r="O33" i="1" s="1"/>
  <c r="M46" i="1"/>
  <c r="L46" i="1"/>
  <c r="K46" i="1"/>
  <c r="N46" i="1" l="1"/>
  <c r="O46" i="1" s="1"/>
</calcChain>
</file>

<file path=xl/sharedStrings.xml><?xml version="1.0" encoding="utf-8"?>
<sst xmlns="http://schemas.openxmlformats.org/spreadsheetml/2006/main" count="100" uniqueCount="65">
  <si>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</si>
  <si>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</si>
  <si>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</si>
  <si>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</si>
  <si>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</si>
  <si>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</si>
  <si>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</si>
  <si>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</si>
  <si>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</si>
  <si>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</si>
  <si>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</si>
  <si>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</si>
  <si>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</si>
  <si>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</si>
  <si>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</si>
  <si>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</si>
  <si>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</si>
  <si>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</si>
  <si>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</si>
  <si>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</si>
  <si>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</si>
  <si>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</si>
  <si>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</si>
  <si>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</si>
  <si>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</si>
  <si>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</si>
  <si>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</si>
  <si>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</si>
  <si>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</si>
  <si>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 только субъекты малого и среднего предпринимательства</t>
  </si>
  <si>
    <t>на оказание услуг по техническому обслуживанию, настройке и ремонту аппаратно-программного комплекса Дамаск, системы управления очередью и оборудования, входящего в его состав</t>
  </si>
  <si>
    <t>№ 246-23</t>
  </si>
  <si>
    <t>КП вх.4003-10/23 от 10.10.2023</t>
  </si>
  <si>
    <t>КП вх.4004-10/23 от 10.10.2023</t>
  </si>
  <si>
    <t>Диагностика СУО</t>
  </si>
  <si>
    <t xml:space="preserve">Техническое обслуживание СУО </t>
  </si>
  <si>
    <t xml:space="preserve">Мелкий ремонт </t>
  </si>
  <si>
    <t xml:space="preserve">Средний ремонт </t>
  </si>
  <si>
    <t xml:space="preserve">Сложный ремонт </t>
  </si>
  <si>
    <t>Проверка состояния файловой системы</t>
  </si>
  <si>
    <t xml:space="preserve">Полное тестирование всех устройств оборудования </t>
  </si>
  <si>
    <t xml:space="preserve">Замена, установка, модернизация аппаратной части оборудования </t>
  </si>
  <si>
    <t xml:space="preserve">Настройка и проверка аппаратно-технического и программного обеспечения СУО ДАМАСК </t>
  </si>
  <si>
    <t>Сенсорный экран</t>
  </si>
  <si>
    <t>Контроллер сенсорного экрана</t>
  </si>
  <si>
    <t>Встраиваемый монитор</t>
  </si>
  <si>
    <t>Термопринтер</t>
  </si>
  <si>
    <t>Лицензия на одно рабочее место оператора СУО "Дамаск"</t>
  </si>
  <si>
    <t>Аппаратный пульт оператора</t>
  </si>
  <si>
    <t>Форм-фактор неттоп</t>
  </si>
  <si>
    <t xml:space="preserve">Разветвитель </t>
  </si>
  <si>
    <t>Передатчик сигнала SVGA – SVGA</t>
  </si>
  <si>
    <t>Преобразователь</t>
  </si>
  <si>
    <t>Внешняя звуковая карта</t>
  </si>
  <si>
    <t xml:space="preserve">Колонки </t>
  </si>
  <si>
    <t>Блок питания</t>
  </si>
  <si>
    <t>Разветвитель сигнала HDMI</t>
  </si>
  <si>
    <t>Удлинитель сигнала HDMI</t>
  </si>
  <si>
    <t>Усл.ед.</t>
  </si>
  <si>
    <t>Шт</t>
  </si>
  <si>
    <t>Шт.</t>
  </si>
  <si>
    <t>Техническое обслуживание, настройка и ремонт аппаратно-программного комплекса Дамаск, системы управления очередью и оборудования, входящего в его состав</t>
  </si>
  <si>
    <t>Оборудование и запасные части, замена которых может потребоваться в ходе технического обслуживания и ремонта</t>
  </si>
  <si>
    <t>КП вх.4005-10/23 от 10.10.2023</t>
  </si>
  <si>
    <t>Начальная (максимальная) цена договора устанавливается в размере 602439,55 руб. (шестьсот две тысячи четыреста тридцать девять рублей пятьдесят пять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</si>
</sst>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tabSelected="1" zoomScale="85" zoomScaleNormal="85" zoomScalePageLayoutView="70" workbookViewId="0">
      <selection activeCell="M45" sqref="M45"/>
    </sheetView>
  </sheetViews>
  <sheetFormatPr defaultRowHeight="15" x14ac:dyDescent="0.25"/>
  <cols>
    <col min="1" max="1" width="9.140625" style="1"/>
    <col min="2" max="3" width="27.28515625" style="1" customWidth="1"/>
    <col min="4" max="5" width="9.140625" style="1"/>
    <col min="6" max="8" width="17.28515625" style="2" customWidth="1"/>
    <col min="9" max="9" width="14.7109375" style="2" hidden="1" customWidth="1"/>
    <col min="10" max="10" width="14.42578125" style="2" hidden="1" customWidth="1"/>
    <col min="11" max="11" width="13.7109375" style="2" customWidth="1"/>
    <col min="12" max="12" width="9.42578125" style="1" customWidth="1"/>
    <col min="13" max="13" width="12.5703125" style="1" customWidth="1"/>
    <col min="14" max="14" width="10.28515625" style="1" customWidth="1"/>
    <col min="15" max="15" width="17.85546875" style="1" customWidth="1"/>
    <col min="16" max="16" width="13.28515625" style="2" customWidth="1"/>
    <col min="17" max="16384" width="9.140625" style="1"/>
  </cols>
  <sheetData>
    <row r="1" spans="1:16" x14ac:dyDescent="0.25">
      <c r="A1" s="3"/>
      <c r="B1" s="3"/>
      <c r="C1" s="8"/>
      <c r="D1" s="3"/>
      <c r="E1" s="3"/>
      <c r="F1" s="4"/>
      <c r="G1" s="4"/>
      <c r="H1" s="4"/>
      <c r="I1" s="4"/>
      <c r="J1" s="4"/>
      <c r="K1" s="4"/>
      <c r="L1" s="3"/>
      <c r="M1" s="3"/>
      <c r="N1" s="3"/>
      <c r="O1" s="3"/>
      <c r="P1" s="5" t="s">
        <v>27</v>
      </c>
    </row>
    <row r="2" spans="1:16" x14ac:dyDescent="0.25">
      <c r="A2" s="3"/>
      <c r="B2" s="3"/>
      <c r="C2" s="8"/>
      <c r="D2" s="3"/>
      <c r="E2" s="3"/>
      <c r="F2" s="4"/>
      <c r="G2" s="4"/>
      <c r="H2" s="4"/>
      <c r="I2" s="4"/>
      <c r="J2" s="4"/>
      <c r="K2" s="4"/>
      <c r="L2" s="3"/>
      <c r="M2" s="3"/>
      <c r="N2" s="3"/>
      <c r="O2" s="3"/>
      <c r="P2" s="5" t="s">
        <v>28</v>
      </c>
    </row>
    <row r="3" spans="1:16" x14ac:dyDescent="0.25">
      <c r="A3" s="3"/>
      <c r="B3" s="3"/>
      <c r="C3" s="8"/>
      <c r="D3" s="3"/>
      <c r="E3" s="3"/>
      <c r="F3" s="4"/>
      <c r="G3" s="4"/>
      <c r="H3" s="4"/>
      <c r="I3" s="4"/>
      <c r="J3" s="4"/>
      <c r="K3" s="4"/>
      <c r="L3" s="3"/>
      <c r="M3" s="3"/>
      <c r="N3" s="3"/>
      <c r="O3" s="3"/>
      <c r="P3" s="5" t="s">
        <v>30</v>
      </c>
    </row>
    <row r="4" spans="1:16" x14ac:dyDescent="0.25">
      <c r="A4" s="3"/>
      <c r="B4" s="3"/>
      <c r="C4" s="8"/>
      <c r="D4" s="3"/>
      <c r="E4" s="3"/>
      <c r="F4" s="4"/>
      <c r="G4" s="4"/>
      <c r="H4" s="4"/>
      <c r="I4" s="4"/>
      <c r="J4" s="4"/>
      <c r="K4" s="4"/>
      <c r="L4" s="3"/>
      <c r="M4" s="3"/>
      <c r="N4" s="3"/>
      <c r="O4" s="3"/>
      <c r="P4" s="5" t="s">
        <v>29</v>
      </c>
    </row>
    <row r="5" spans="1:16" x14ac:dyDescent="0.25">
      <c r="A5" s="3"/>
      <c r="B5" s="3"/>
      <c r="C5" s="8"/>
      <c r="D5" s="3"/>
      <c r="E5" s="3"/>
      <c r="F5" s="4"/>
      <c r="G5" s="4"/>
      <c r="H5" s="4"/>
      <c r="I5" s="4"/>
      <c r="J5" s="4"/>
      <c r="K5" s="4"/>
      <c r="L5" s="3"/>
      <c r="M5" s="3"/>
      <c r="N5" s="3"/>
      <c r="O5" s="3"/>
      <c r="P5" s="5" t="s">
        <v>31</v>
      </c>
    </row>
    <row r="6" spans="1:16" x14ac:dyDescent="0.25">
      <c r="A6" s="3"/>
      <c r="B6" s="3"/>
      <c r="C6" s="8"/>
      <c r="D6" s="3"/>
      <c r="E6" s="3"/>
      <c r="F6" s="4"/>
      <c r="G6" s="4"/>
      <c r="H6" s="4"/>
      <c r="I6" s="4"/>
      <c r="J6" s="4"/>
      <c r="K6" s="4"/>
      <c r="L6" s="3"/>
      <c r="M6" s="3"/>
      <c r="N6" s="3"/>
      <c r="O6" s="3"/>
      <c r="P6" s="6" t="s">
        <v>16</v>
      </c>
    </row>
    <row r="7" spans="1:16" x14ac:dyDescent="0.25">
      <c r="A7" s="3"/>
      <c r="B7" s="3"/>
      <c r="C7" s="8"/>
      <c r="D7" s="3"/>
      <c r="E7" s="3"/>
      <c r="F7" s="4"/>
      <c r="G7" s="4"/>
      <c r="H7" s="4"/>
      <c r="I7" s="4"/>
      <c r="J7" s="4"/>
      <c r="K7" s="4"/>
      <c r="L7" s="3"/>
      <c r="M7" s="3"/>
      <c r="N7" s="3"/>
      <c r="O7" s="3"/>
      <c r="P7" s="7" t="s">
        <v>21</v>
      </c>
    </row>
    <row r="8" spans="1:16" x14ac:dyDescent="0.25">
      <c r="A8" s="3"/>
      <c r="B8" s="3"/>
      <c r="C8" s="8"/>
      <c r="D8" s="3"/>
      <c r="E8" s="3"/>
      <c r="F8" s="4"/>
      <c r="G8" s="4"/>
      <c r="H8" s="4"/>
      <c r="I8" s="4"/>
      <c r="J8" s="4"/>
      <c r="K8" s="28" t="s">
        <v>17</v>
      </c>
      <c r="L8" s="28"/>
      <c r="M8" s="28"/>
      <c r="N8" s="28"/>
      <c r="O8" s="28"/>
      <c r="P8" s="28"/>
    </row>
    <row r="9" spans="1:16" x14ac:dyDescent="0.25">
      <c r="A9" s="3"/>
      <c r="B9" s="3"/>
      <c r="C9" s="8"/>
      <c r="D9" s="3"/>
      <c r="E9" s="3"/>
      <c r="F9" s="4"/>
      <c r="G9" s="4"/>
      <c r="H9" s="4"/>
      <c r="I9" s="4"/>
      <c r="J9" s="4"/>
      <c r="K9" s="4"/>
      <c r="L9" s="3"/>
      <c r="M9" s="3"/>
      <c r="N9" s="3"/>
      <c r="O9" s="3"/>
      <c r="P9" s="4"/>
    </row>
    <row r="10" spans="1:16" ht="28.9" customHeight="1" x14ac:dyDescent="0.25">
      <c r="A10" s="3"/>
      <c r="B10" s="3"/>
      <c r="C10" s="8"/>
      <c r="D10" s="3"/>
      <c r="E10" s="3"/>
      <c r="F10" s="4"/>
      <c r="G10" s="4"/>
      <c r="H10" s="4"/>
      <c r="I10" s="4"/>
      <c r="J10" s="4"/>
      <c r="K10" s="4"/>
      <c r="L10" s="3"/>
      <c r="M10" s="40" t="s">
        <v>20</v>
      </c>
      <c r="N10" s="40"/>
      <c r="O10" s="3"/>
      <c r="P10" s="4" t="s">
        <v>18</v>
      </c>
    </row>
    <row r="11" spans="1:16" x14ac:dyDescent="0.25">
      <c r="A11" s="3"/>
      <c r="B11" s="3"/>
      <c r="C11" s="8"/>
      <c r="D11" s="3"/>
      <c r="E11" s="3"/>
      <c r="F11" s="4"/>
      <c r="G11" s="4"/>
      <c r="H11" s="4"/>
      <c r="I11" s="4"/>
      <c r="J11" s="4"/>
      <c r="K11" s="4"/>
      <c r="L11" s="3"/>
      <c r="M11" s="3"/>
      <c r="N11" s="3"/>
      <c r="O11" s="3"/>
      <c r="P11" s="4"/>
    </row>
    <row r="12" spans="1:16" x14ac:dyDescent="0.25">
      <c r="A12" s="3"/>
      <c r="B12" s="40" t="s">
        <v>19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"/>
    </row>
    <row r="13" spans="1:16" hidden="1" x14ac:dyDescent="0.25">
      <c r="A13" s="3"/>
      <c r="B13" s="3"/>
      <c r="C13" s="8"/>
      <c r="D13" s="3"/>
      <c r="E13" s="3"/>
      <c r="F13" s="4"/>
      <c r="G13" s="4"/>
      <c r="H13" s="4"/>
      <c r="I13" s="4"/>
      <c r="J13" s="4"/>
      <c r="K13" s="4"/>
      <c r="L13" s="3"/>
      <c r="M13" s="3"/>
      <c r="N13" s="3"/>
      <c r="O13" s="3"/>
      <c r="P13" s="4"/>
    </row>
    <row r="14" spans="1:16" x14ac:dyDescent="0.25">
      <c r="A14" s="3"/>
      <c r="B14" s="3"/>
      <c r="C14" s="8"/>
      <c r="D14" s="3"/>
      <c r="E14" s="3"/>
      <c r="F14" s="4"/>
      <c r="G14" s="4"/>
      <c r="H14" s="4"/>
      <c r="I14" s="4"/>
      <c r="J14" s="4"/>
      <c r="K14" s="4"/>
      <c r="L14" s="3"/>
      <c r="M14" s="3"/>
      <c r="N14" s="3"/>
      <c r="O14" s="3"/>
      <c r="P14" s="4"/>
    </row>
    <row r="15" spans="1:16" ht="42.6" customHeight="1" x14ac:dyDescent="0.25">
      <c r="A15" s="32" t="s">
        <v>14</v>
      </c>
      <c r="B15" s="33"/>
      <c r="C15" s="34"/>
      <c r="D15" s="44">
        <f>SUMIF(P18:P46,"&gt;0")</f>
        <v>602439.55000000016</v>
      </c>
      <c r="E15" s="34"/>
      <c r="F15" s="26" t="s">
        <v>32</v>
      </c>
      <c r="G15" s="26" t="s">
        <v>33</v>
      </c>
      <c r="H15" s="26" t="s">
        <v>63</v>
      </c>
      <c r="I15" s="9"/>
      <c r="J15" s="9"/>
      <c r="K15" s="10"/>
      <c r="L15" s="11"/>
      <c r="M15" s="11"/>
      <c r="N15" s="11"/>
      <c r="O15" s="11"/>
      <c r="P15" s="10"/>
    </row>
    <row r="16" spans="1:16" ht="30" customHeight="1" x14ac:dyDescent="0.25">
      <c r="A16" s="27" t="s">
        <v>0</v>
      </c>
      <c r="B16" s="35" t="s">
        <v>1</v>
      </c>
      <c r="C16" s="36"/>
      <c r="D16" s="27" t="s">
        <v>2</v>
      </c>
      <c r="E16" s="27"/>
      <c r="F16" s="10" t="s">
        <v>5</v>
      </c>
      <c r="G16" s="10" t="s">
        <v>7</v>
      </c>
      <c r="H16" s="10" t="s">
        <v>8</v>
      </c>
      <c r="I16" s="10" t="s">
        <v>22</v>
      </c>
      <c r="J16" s="10" t="s">
        <v>23</v>
      </c>
      <c r="K16" s="45" t="s">
        <v>15</v>
      </c>
      <c r="L16" s="27" t="s">
        <v>11</v>
      </c>
      <c r="M16" s="27" t="s">
        <v>12</v>
      </c>
      <c r="N16" s="27" t="s">
        <v>13</v>
      </c>
      <c r="O16" s="27" t="s">
        <v>9</v>
      </c>
      <c r="P16" s="43" t="s">
        <v>10</v>
      </c>
    </row>
    <row r="17" spans="1:16" ht="30" x14ac:dyDescent="0.25">
      <c r="A17" s="27"/>
      <c r="B17" s="37"/>
      <c r="C17" s="38"/>
      <c r="D17" s="17" t="s">
        <v>3</v>
      </c>
      <c r="E17" s="17" t="s">
        <v>4</v>
      </c>
      <c r="F17" s="10" t="s">
        <v>6</v>
      </c>
      <c r="G17" s="10" t="s">
        <v>6</v>
      </c>
      <c r="H17" s="10" t="s">
        <v>6</v>
      </c>
      <c r="I17" s="10" t="s">
        <v>6</v>
      </c>
      <c r="J17" s="10" t="s">
        <v>6</v>
      </c>
      <c r="K17" s="46"/>
      <c r="L17" s="27"/>
      <c r="M17" s="27"/>
      <c r="N17" s="27"/>
      <c r="O17" s="27"/>
      <c r="P17" s="43"/>
    </row>
    <row r="18" spans="1:16" ht="15" customHeight="1" x14ac:dyDescent="0.25">
      <c r="A18" s="29">
        <v>1</v>
      </c>
      <c r="B18" s="29" t="s">
        <v>61</v>
      </c>
      <c r="C18" s="21" t="s">
        <v>34</v>
      </c>
      <c r="D18" s="12" t="s">
        <v>58</v>
      </c>
      <c r="E18" s="12">
        <v>12</v>
      </c>
      <c r="F18" s="23">
        <v>8700</v>
      </c>
      <c r="G18" s="13">
        <v>9400</v>
      </c>
      <c r="H18" s="13">
        <v>9900</v>
      </c>
      <c r="I18" s="13"/>
      <c r="J18" s="13"/>
      <c r="K18" s="13">
        <f>AVERAGE(F18:J18)</f>
        <v>9333.3333333333339</v>
      </c>
      <c r="L18" s="12">
        <f>COUNT(F18:J18)</f>
        <v>3</v>
      </c>
      <c r="M18" s="12">
        <f>STDEV(F18:J18)</f>
        <v>602.77137733417089</v>
      </c>
      <c r="N18" s="12">
        <f>M18/K18*100</f>
        <v>6.4582647571518308</v>
      </c>
      <c r="O18" s="12" t="str">
        <f t="shared" ref="O18:O45" si="0">IF(N18&lt;33,"ОДНОРОДНЫЕ","НЕОДНОРОДНЫЕ")</f>
        <v>ОДНОРОДНЫЕ</v>
      </c>
      <c r="P18" s="13">
        <f>E18*K18</f>
        <v>112000</v>
      </c>
    </row>
    <row r="19" spans="1:16" ht="30" x14ac:dyDescent="0.25">
      <c r="A19" s="30"/>
      <c r="B19" s="30"/>
      <c r="C19" s="21" t="s">
        <v>35</v>
      </c>
      <c r="D19" s="12" t="s">
        <v>58</v>
      </c>
      <c r="E19" s="25">
        <v>4</v>
      </c>
      <c r="F19" s="23">
        <v>17500</v>
      </c>
      <c r="G19" s="13">
        <v>19000</v>
      </c>
      <c r="H19" s="13">
        <v>19500</v>
      </c>
      <c r="I19" s="13"/>
      <c r="J19" s="13"/>
      <c r="K19" s="13">
        <f t="shared" ref="K18:K45" si="1">AVERAGE(F19:J19)</f>
        <v>18666.666666666668</v>
      </c>
      <c r="L19" s="12">
        <f t="shared" ref="L18:L45" si="2">COUNT(F19:J19)</f>
        <v>3</v>
      </c>
      <c r="M19" s="12">
        <f t="shared" ref="M18:M45" si="3">STDEV(F19:J19)</f>
        <v>1040.8329997330663</v>
      </c>
      <c r="N19" s="12">
        <f t="shared" ref="N18:N45" si="4">M19/K19*100</f>
        <v>5.57589106999857</v>
      </c>
      <c r="O19" s="12" t="str">
        <f t="shared" si="0"/>
        <v>ОДНОРОДНЫЕ</v>
      </c>
      <c r="P19" s="15">
        <f t="shared" ref="P19:P46" si="5">E19*K19</f>
        <v>74666.666666666672</v>
      </c>
    </row>
    <row r="20" spans="1:16" x14ac:dyDescent="0.25">
      <c r="A20" s="30"/>
      <c r="B20" s="30"/>
      <c r="C20" s="21" t="s">
        <v>36</v>
      </c>
      <c r="D20" s="12" t="s">
        <v>58</v>
      </c>
      <c r="E20" s="25">
        <v>4</v>
      </c>
      <c r="F20" s="23">
        <v>9500</v>
      </c>
      <c r="G20" s="13">
        <v>10600</v>
      </c>
      <c r="H20" s="13">
        <v>11000</v>
      </c>
      <c r="I20" s="13"/>
      <c r="J20" s="13"/>
      <c r="K20" s="13">
        <f t="shared" si="1"/>
        <v>10366.666666666666</v>
      </c>
      <c r="L20" s="12">
        <f t="shared" si="2"/>
        <v>3</v>
      </c>
      <c r="M20" s="12">
        <f t="shared" si="3"/>
        <v>776.74534651540296</v>
      </c>
      <c r="N20" s="12">
        <f t="shared" si="4"/>
        <v>7.4927203843929551</v>
      </c>
      <c r="O20" s="12" t="str">
        <f t="shared" si="0"/>
        <v>ОДНОРОДНЫЕ</v>
      </c>
      <c r="P20" s="15">
        <f t="shared" si="5"/>
        <v>41466.666666666664</v>
      </c>
    </row>
    <row r="21" spans="1:16" x14ac:dyDescent="0.25">
      <c r="A21" s="30"/>
      <c r="B21" s="30"/>
      <c r="C21" s="21" t="s">
        <v>37</v>
      </c>
      <c r="D21" s="12" t="s">
        <v>58</v>
      </c>
      <c r="E21" s="25">
        <v>4</v>
      </c>
      <c r="F21" s="23">
        <v>10500</v>
      </c>
      <c r="G21" s="13">
        <v>11700</v>
      </c>
      <c r="H21" s="13">
        <v>12000</v>
      </c>
      <c r="I21" s="13"/>
      <c r="J21" s="13"/>
      <c r="K21" s="13">
        <f t="shared" si="1"/>
        <v>11400</v>
      </c>
      <c r="L21" s="12">
        <f t="shared" si="2"/>
        <v>3</v>
      </c>
      <c r="M21" s="12">
        <f t="shared" si="3"/>
        <v>793.72539331937719</v>
      </c>
      <c r="N21" s="12">
        <f t="shared" si="4"/>
        <v>6.962503450169975</v>
      </c>
      <c r="O21" s="12" t="str">
        <f t="shared" si="0"/>
        <v>ОДНОРОДНЫЕ</v>
      </c>
      <c r="P21" s="15">
        <f t="shared" si="5"/>
        <v>45600</v>
      </c>
    </row>
    <row r="22" spans="1:16" x14ac:dyDescent="0.25">
      <c r="A22" s="30"/>
      <c r="B22" s="30"/>
      <c r="C22" s="21" t="s">
        <v>38</v>
      </c>
      <c r="D22" s="12" t="s">
        <v>58</v>
      </c>
      <c r="E22" s="25">
        <v>1</v>
      </c>
      <c r="F22" s="23">
        <v>13000</v>
      </c>
      <c r="G22" s="13">
        <v>14200</v>
      </c>
      <c r="H22" s="13">
        <v>14500</v>
      </c>
      <c r="I22" s="13"/>
      <c r="J22" s="13"/>
      <c r="K22" s="13">
        <f t="shared" si="1"/>
        <v>13900</v>
      </c>
      <c r="L22" s="12">
        <f t="shared" si="2"/>
        <v>3</v>
      </c>
      <c r="M22" s="12">
        <f t="shared" si="3"/>
        <v>793.72539331937719</v>
      </c>
      <c r="N22" s="12">
        <f t="shared" si="4"/>
        <v>5.7102546281969584</v>
      </c>
      <c r="O22" s="12" t="str">
        <f t="shared" si="0"/>
        <v>ОДНОРОДНЫЕ</v>
      </c>
      <c r="P22" s="15">
        <f t="shared" si="5"/>
        <v>13900</v>
      </c>
    </row>
    <row r="23" spans="1:16" ht="30" x14ac:dyDescent="0.25">
      <c r="A23" s="30"/>
      <c r="B23" s="30"/>
      <c r="C23" s="21" t="s">
        <v>39</v>
      </c>
      <c r="D23" s="12" t="s">
        <v>58</v>
      </c>
      <c r="E23" s="25">
        <v>2</v>
      </c>
      <c r="F23" s="23">
        <v>5500</v>
      </c>
      <c r="G23" s="13">
        <v>5800</v>
      </c>
      <c r="H23" s="13">
        <v>5500</v>
      </c>
      <c r="I23" s="13"/>
      <c r="J23" s="13"/>
      <c r="K23" s="13">
        <f t="shared" si="1"/>
        <v>5600</v>
      </c>
      <c r="L23" s="12">
        <f t="shared" si="2"/>
        <v>3</v>
      </c>
      <c r="M23" s="12">
        <f t="shared" si="3"/>
        <v>173.20508075688772</v>
      </c>
      <c r="N23" s="12">
        <f t="shared" si="4"/>
        <v>3.0929478706587092</v>
      </c>
      <c r="O23" s="12" t="str">
        <f t="shared" si="0"/>
        <v>ОДНОРОДНЫЕ</v>
      </c>
      <c r="P23" s="15">
        <f t="shared" si="5"/>
        <v>11200</v>
      </c>
    </row>
    <row r="24" spans="1:16" ht="30" x14ac:dyDescent="0.25">
      <c r="A24" s="30"/>
      <c r="B24" s="30"/>
      <c r="C24" s="21" t="s">
        <v>40</v>
      </c>
      <c r="D24" s="20" t="s">
        <v>58</v>
      </c>
      <c r="E24" s="25">
        <v>4</v>
      </c>
      <c r="F24" s="23">
        <v>7000</v>
      </c>
      <c r="G24" s="13">
        <v>7700</v>
      </c>
      <c r="H24" s="13">
        <v>7900</v>
      </c>
      <c r="I24" s="13"/>
      <c r="J24" s="13"/>
      <c r="K24" s="13">
        <f t="shared" si="1"/>
        <v>7533.333333333333</v>
      </c>
      <c r="L24" s="12">
        <f t="shared" si="2"/>
        <v>3</v>
      </c>
      <c r="M24" s="12">
        <f t="shared" si="3"/>
        <v>472.58156262526086</v>
      </c>
      <c r="N24" s="12">
        <f t="shared" si="4"/>
        <v>6.2732065835211621</v>
      </c>
      <c r="O24" s="12" t="str">
        <f t="shared" si="0"/>
        <v>ОДНОРОДНЫЕ</v>
      </c>
      <c r="P24" s="15">
        <f t="shared" si="5"/>
        <v>30133.333333333332</v>
      </c>
    </row>
    <row r="25" spans="1:16" ht="45" x14ac:dyDescent="0.25">
      <c r="A25" s="30"/>
      <c r="B25" s="30"/>
      <c r="C25" s="21" t="s">
        <v>41</v>
      </c>
      <c r="D25" s="20" t="s">
        <v>58</v>
      </c>
      <c r="E25" s="25">
        <v>2</v>
      </c>
      <c r="F25" s="23">
        <v>2100</v>
      </c>
      <c r="G25" s="13">
        <v>2400</v>
      </c>
      <c r="H25" s="13">
        <v>2300</v>
      </c>
      <c r="I25" s="13"/>
      <c r="J25" s="13"/>
      <c r="K25" s="13">
        <f t="shared" si="1"/>
        <v>2266.6666666666665</v>
      </c>
      <c r="L25" s="12">
        <f t="shared" si="2"/>
        <v>3</v>
      </c>
      <c r="M25" s="12">
        <f t="shared" si="3"/>
        <v>152.75252316519467</v>
      </c>
      <c r="N25" s="12">
        <f t="shared" si="4"/>
        <v>6.7390819043468246</v>
      </c>
      <c r="O25" s="12" t="str">
        <f t="shared" si="0"/>
        <v>ОДНОРОДНЫЕ</v>
      </c>
      <c r="P25" s="15">
        <f t="shared" si="5"/>
        <v>4533.333333333333</v>
      </c>
    </row>
    <row r="26" spans="1:16" ht="60" x14ac:dyDescent="0.25">
      <c r="A26" s="31"/>
      <c r="B26" s="31"/>
      <c r="C26" s="21" t="s">
        <v>42</v>
      </c>
      <c r="D26" s="20" t="s">
        <v>58</v>
      </c>
      <c r="E26" s="25">
        <v>2</v>
      </c>
      <c r="F26" s="23">
        <v>14000</v>
      </c>
      <c r="G26" s="13">
        <v>14800</v>
      </c>
      <c r="H26" s="13">
        <v>15000</v>
      </c>
      <c r="I26" s="13"/>
      <c r="J26" s="13"/>
      <c r="K26" s="13">
        <f t="shared" si="1"/>
        <v>14600</v>
      </c>
      <c r="L26" s="12">
        <f t="shared" si="2"/>
        <v>3</v>
      </c>
      <c r="M26" s="12">
        <f t="shared" si="3"/>
        <v>529.15026221291816</v>
      </c>
      <c r="N26" s="12">
        <f t="shared" si="4"/>
        <v>3.6243168644720423</v>
      </c>
      <c r="O26" s="12" t="str">
        <f t="shared" si="0"/>
        <v>ОДНОРОДНЫЕ</v>
      </c>
      <c r="P26" s="15">
        <f t="shared" si="5"/>
        <v>29200</v>
      </c>
    </row>
    <row r="27" spans="1:16" ht="15" customHeight="1" x14ac:dyDescent="0.25">
      <c r="A27" s="29">
        <v>2</v>
      </c>
      <c r="B27" s="29" t="s">
        <v>62</v>
      </c>
      <c r="C27" s="18" t="s">
        <v>43</v>
      </c>
      <c r="D27" s="12" t="s">
        <v>59</v>
      </c>
      <c r="E27" s="25">
        <v>1</v>
      </c>
      <c r="F27" s="23">
        <v>11500</v>
      </c>
      <c r="G27" s="13">
        <v>12500</v>
      </c>
      <c r="H27" s="13">
        <v>13000</v>
      </c>
      <c r="I27" s="13"/>
      <c r="J27" s="13"/>
      <c r="K27" s="13">
        <f t="shared" si="1"/>
        <v>12333.333333333334</v>
      </c>
      <c r="L27" s="12">
        <f t="shared" si="2"/>
        <v>3</v>
      </c>
      <c r="M27" s="12">
        <f t="shared" si="3"/>
        <v>763.76261582597328</v>
      </c>
      <c r="N27" s="12">
        <f t="shared" si="4"/>
        <v>6.1926698580484318</v>
      </c>
      <c r="O27" s="12" t="str">
        <f t="shared" si="0"/>
        <v>ОДНОРОДНЫЕ</v>
      </c>
      <c r="P27" s="15">
        <f t="shared" si="5"/>
        <v>12333.333333333334</v>
      </c>
    </row>
    <row r="28" spans="1:16" ht="30" x14ac:dyDescent="0.25">
      <c r="A28" s="30"/>
      <c r="B28" s="30"/>
      <c r="C28" s="18" t="s">
        <v>44</v>
      </c>
      <c r="D28" s="12" t="s">
        <v>59</v>
      </c>
      <c r="E28" s="25">
        <v>1</v>
      </c>
      <c r="F28" s="23">
        <v>7200</v>
      </c>
      <c r="G28" s="13">
        <v>7600</v>
      </c>
      <c r="H28" s="13">
        <v>7500</v>
      </c>
      <c r="I28" s="13"/>
      <c r="J28" s="13"/>
      <c r="K28" s="13">
        <f t="shared" si="1"/>
        <v>7433.333333333333</v>
      </c>
      <c r="L28" s="12">
        <f t="shared" si="2"/>
        <v>3</v>
      </c>
      <c r="M28" s="12">
        <f t="shared" si="3"/>
        <v>208.16659994661327</v>
      </c>
      <c r="N28" s="12">
        <f t="shared" si="4"/>
        <v>2.8004475329140801</v>
      </c>
      <c r="O28" s="12" t="str">
        <f t="shared" si="0"/>
        <v>ОДНОРОДНЫЕ</v>
      </c>
      <c r="P28" s="15">
        <f t="shared" si="5"/>
        <v>7433.333333333333</v>
      </c>
    </row>
    <row r="29" spans="1:16" x14ac:dyDescent="0.25">
      <c r="A29" s="30"/>
      <c r="B29" s="30"/>
      <c r="C29" s="18" t="s">
        <v>45</v>
      </c>
      <c r="D29" s="12" t="s">
        <v>59</v>
      </c>
      <c r="E29" s="25">
        <v>1</v>
      </c>
      <c r="F29" s="23">
        <v>17900</v>
      </c>
      <c r="G29" s="13">
        <v>18850</v>
      </c>
      <c r="H29" s="13">
        <v>19000</v>
      </c>
      <c r="I29" s="13"/>
      <c r="J29" s="13"/>
      <c r="K29" s="13">
        <f t="shared" si="1"/>
        <v>18583.333333333332</v>
      </c>
      <c r="L29" s="12">
        <f t="shared" si="2"/>
        <v>3</v>
      </c>
      <c r="M29" s="12">
        <f t="shared" si="3"/>
        <v>596.51767227244272</v>
      </c>
      <c r="N29" s="12">
        <f t="shared" si="4"/>
        <v>3.2099605682822032</v>
      </c>
      <c r="O29" s="12" t="str">
        <f t="shared" si="0"/>
        <v>ОДНОРОДНЫЕ</v>
      </c>
      <c r="P29" s="15">
        <f t="shared" si="5"/>
        <v>18583.333333333332</v>
      </c>
    </row>
    <row r="30" spans="1:16" x14ac:dyDescent="0.25">
      <c r="A30" s="30"/>
      <c r="B30" s="30"/>
      <c r="C30" s="18" t="s">
        <v>46</v>
      </c>
      <c r="D30" s="12" t="s">
        <v>60</v>
      </c>
      <c r="E30" s="25">
        <v>1</v>
      </c>
      <c r="F30" s="23">
        <v>32300</v>
      </c>
      <c r="G30" s="13">
        <v>34000</v>
      </c>
      <c r="H30" s="13">
        <v>34000</v>
      </c>
      <c r="I30" s="13"/>
      <c r="J30" s="13"/>
      <c r="K30" s="13">
        <f t="shared" si="1"/>
        <v>33433.333333333336</v>
      </c>
      <c r="L30" s="12">
        <f t="shared" si="2"/>
        <v>3</v>
      </c>
      <c r="M30" s="12">
        <f t="shared" si="3"/>
        <v>981.4954576223638</v>
      </c>
      <c r="N30" s="12">
        <f t="shared" si="4"/>
        <v>2.9356793348625039</v>
      </c>
      <c r="O30" s="12" t="str">
        <f t="shared" si="0"/>
        <v>ОДНОРОДНЫЕ</v>
      </c>
      <c r="P30" s="15">
        <f t="shared" si="5"/>
        <v>33433.333333333336</v>
      </c>
    </row>
    <row r="31" spans="1:16" ht="45" x14ac:dyDescent="0.25">
      <c r="A31" s="30"/>
      <c r="B31" s="30"/>
      <c r="C31" s="18" t="s">
        <v>47</v>
      </c>
      <c r="D31" s="12" t="s">
        <v>59</v>
      </c>
      <c r="E31" s="25">
        <v>1</v>
      </c>
      <c r="F31" s="23">
        <v>13300</v>
      </c>
      <c r="G31" s="13">
        <v>14000</v>
      </c>
      <c r="H31" s="13">
        <v>14000</v>
      </c>
      <c r="I31" s="13"/>
      <c r="J31" s="13"/>
      <c r="K31" s="13">
        <f t="shared" si="1"/>
        <v>13766.666666666666</v>
      </c>
      <c r="L31" s="12">
        <f t="shared" si="2"/>
        <v>3</v>
      </c>
      <c r="M31" s="12">
        <f t="shared" si="3"/>
        <v>404.145188432738</v>
      </c>
      <c r="N31" s="12">
        <f t="shared" si="4"/>
        <v>2.9356793348625039</v>
      </c>
      <c r="O31" s="12" t="str">
        <f t="shared" si="0"/>
        <v>ОДНОРОДНЫЕ</v>
      </c>
      <c r="P31" s="15">
        <f t="shared" si="5"/>
        <v>13766.666666666666</v>
      </c>
    </row>
    <row r="32" spans="1:16" ht="30" x14ac:dyDescent="0.25">
      <c r="A32" s="30"/>
      <c r="B32" s="30"/>
      <c r="C32" s="18" t="s">
        <v>48</v>
      </c>
      <c r="D32" s="12" t="s">
        <v>59</v>
      </c>
      <c r="E32" s="25">
        <v>1</v>
      </c>
      <c r="F32" s="23">
        <v>17955</v>
      </c>
      <c r="G32" s="13">
        <v>18900</v>
      </c>
      <c r="H32" s="13">
        <v>18500</v>
      </c>
      <c r="I32" s="13"/>
      <c r="J32" s="13"/>
      <c r="K32" s="13">
        <f t="shared" si="1"/>
        <v>18451.666666666668</v>
      </c>
      <c r="L32" s="12">
        <f t="shared" si="2"/>
        <v>3</v>
      </c>
      <c r="M32" s="12">
        <f t="shared" si="3"/>
        <v>474.35043304853571</v>
      </c>
      <c r="N32" s="12">
        <f t="shared" si="4"/>
        <v>2.5707728283725175</v>
      </c>
      <c r="O32" s="12" t="str">
        <f t="shared" si="0"/>
        <v>ОДНОРОДНЫЕ</v>
      </c>
      <c r="P32" s="15">
        <f t="shared" si="5"/>
        <v>18451.666666666668</v>
      </c>
    </row>
    <row r="33" spans="1:16" x14ac:dyDescent="0.25">
      <c r="A33" s="30"/>
      <c r="B33" s="30"/>
      <c r="C33" s="18" t="s">
        <v>49</v>
      </c>
      <c r="D33" s="12" t="s">
        <v>59</v>
      </c>
      <c r="E33" s="25">
        <v>1</v>
      </c>
      <c r="F33" s="23">
        <v>51250</v>
      </c>
      <c r="G33" s="13">
        <v>53950</v>
      </c>
      <c r="H33" s="13">
        <v>52000</v>
      </c>
      <c r="I33" s="13"/>
      <c r="J33" s="13"/>
      <c r="K33" s="13">
        <f t="shared" si="1"/>
        <v>52400</v>
      </c>
      <c r="L33" s="12">
        <f t="shared" si="2"/>
        <v>3</v>
      </c>
      <c r="M33" s="12">
        <f t="shared" si="3"/>
        <v>1393.7359864766354</v>
      </c>
      <c r="N33" s="12">
        <f t="shared" si="4"/>
        <v>2.6598015009096097</v>
      </c>
      <c r="O33" s="12" t="str">
        <f t="shared" si="0"/>
        <v>ОДНОРОДНЫЕ</v>
      </c>
      <c r="P33" s="15">
        <f t="shared" si="5"/>
        <v>52400</v>
      </c>
    </row>
    <row r="34" spans="1:16" x14ac:dyDescent="0.25">
      <c r="A34" s="30"/>
      <c r="B34" s="30"/>
      <c r="C34" s="18" t="s">
        <v>50</v>
      </c>
      <c r="D34" s="12" t="s">
        <v>59</v>
      </c>
      <c r="E34" s="25">
        <v>1</v>
      </c>
      <c r="F34" s="23">
        <v>9400</v>
      </c>
      <c r="G34" s="13">
        <v>10100</v>
      </c>
      <c r="H34" s="13">
        <v>10000</v>
      </c>
      <c r="I34" s="13"/>
      <c r="J34" s="13"/>
      <c r="K34" s="13">
        <f t="shared" si="1"/>
        <v>9833.3333333333339</v>
      </c>
      <c r="L34" s="12">
        <f t="shared" si="2"/>
        <v>3</v>
      </c>
      <c r="M34" s="12">
        <f t="shared" si="3"/>
        <v>378.59388972001824</v>
      </c>
      <c r="N34" s="12">
        <f t="shared" si="4"/>
        <v>3.8501073530849315</v>
      </c>
      <c r="O34" s="12" t="str">
        <f t="shared" si="0"/>
        <v>ОДНОРОДНЫЕ</v>
      </c>
      <c r="P34" s="15">
        <f t="shared" si="5"/>
        <v>9833.3333333333339</v>
      </c>
    </row>
    <row r="35" spans="1:16" x14ac:dyDescent="0.25">
      <c r="A35" s="30"/>
      <c r="B35" s="30"/>
      <c r="C35" s="22" t="s">
        <v>50</v>
      </c>
      <c r="D35" s="12" t="s">
        <v>59</v>
      </c>
      <c r="E35" s="25">
        <v>1</v>
      </c>
      <c r="F35" s="23">
        <v>10700</v>
      </c>
      <c r="G35" s="13">
        <v>11400</v>
      </c>
      <c r="H35" s="13">
        <v>11000</v>
      </c>
      <c r="I35" s="13"/>
      <c r="J35" s="13"/>
      <c r="K35" s="13">
        <f t="shared" si="1"/>
        <v>11033.333333333334</v>
      </c>
      <c r="L35" s="12">
        <f t="shared" si="2"/>
        <v>3</v>
      </c>
      <c r="M35" s="12">
        <f t="shared" si="3"/>
        <v>351.18845842842461</v>
      </c>
      <c r="N35" s="12">
        <f t="shared" si="4"/>
        <v>3.1829769646080779</v>
      </c>
      <c r="O35" s="12" t="str">
        <f t="shared" si="0"/>
        <v>ОДНОРОДНЫЕ</v>
      </c>
      <c r="P35" s="15">
        <f t="shared" si="5"/>
        <v>11033.333333333334</v>
      </c>
    </row>
    <row r="36" spans="1:16" ht="30" x14ac:dyDescent="0.25">
      <c r="A36" s="30"/>
      <c r="B36" s="30"/>
      <c r="C36" s="18" t="s">
        <v>51</v>
      </c>
      <c r="D36" s="12" t="s">
        <v>59</v>
      </c>
      <c r="E36" s="25">
        <v>1</v>
      </c>
      <c r="F36" s="23">
        <v>3600</v>
      </c>
      <c r="G36" s="13">
        <v>3800</v>
      </c>
      <c r="H36" s="13">
        <v>3500</v>
      </c>
      <c r="I36" s="13"/>
      <c r="J36" s="13"/>
      <c r="K36" s="13">
        <f t="shared" si="1"/>
        <v>3633.3333333333335</v>
      </c>
      <c r="L36" s="12">
        <f t="shared" si="2"/>
        <v>3</v>
      </c>
      <c r="M36" s="12">
        <f t="shared" si="3"/>
        <v>152.75252316519467</v>
      </c>
      <c r="N36" s="12">
        <f t="shared" si="4"/>
        <v>4.2041978852805872</v>
      </c>
      <c r="O36" s="12" t="str">
        <f t="shared" si="0"/>
        <v>ОДНОРОДНЫЕ</v>
      </c>
      <c r="P36" s="15">
        <f t="shared" si="5"/>
        <v>3633.3333333333335</v>
      </c>
    </row>
    <row r="37" spans="1:16" ht="30" x14ac:dyDescent="0.25">
      <c r="A37" s="30"/>
      <c r="B37" s="30"/>
      <c r="C37" s="18" t="s">
        <v>51</v>
      </c>
      <c r="D37" s="12" t="s">
        <v>59</v>
      </c>
      <c r="E37" s="25">
        <v>1</v>
      </c>
      <c r="F37" s="23">
        <v>11500</v>
      </c>
      <c r="G37" s="13">
        <v>12500</v>
      </c>
      <c r="H37" s="13">
        <v>12500</v>
      </c>
      <c r="I37" s="13"/>
      <c r="J37" s="13"/>
      <c r="K37" s="13">
        <f t="shared" si="1"/>
        <v>12166.666666666666</v>
      </c>
      <c r="L37" s="12">
        <f t="shared" si="2"/>
        <v>3</v>
      </c>
      <c r="M37" s="12">
        <f t="shared" si="3"/>
        <v>577.35026918962569</v>
      </c>
      <c r="N37" s="12">
        <f t="shared" si="4"/>
        <v>4.7453446782708966</v>
      </c>
      <c r="O37" s="12" t="str">
        <f t="shared" si="0"/>
        <v>ОДНОРОДНЫЕ</v>
      </c>
      <c r="P37" s="15">
        <f t="shared" si="5"/>
        <v>12166.666666666666</v>
      </c>
    </row>
    <row r="38" spans="1:16" ht="30" x14ac:dyDescent="0.25">
      <c r="A38" s="30"/>
      <c r="B38" s="30"/>
      <c r="C38" s="18" t="s">
        <v>51</v>
      </c>
      <c r="D38" s="12" t="s">
        <v>59</v>
      </c>
      <c r="E38" s="25">
        <v>1</v>
      </c>
      <c r="F38" s="23">
        <v>1800</v>
      </c>
      <c r="G38" s="13">
        <v>1900</v>
      </c>
      <c r="H38" s="13">
        <v>1500</v>
      </c>
      <c r="I38" s="13"/>
      <c r="J38" s="13"/>
      <c r="K38" s="13">
        <f t="shared" si="1"/>
        <v>1733.3333333333333</v>
      </c>
      <c r="L38" s="12">
        <f t="shared" si="2"/>
        <v>3</v>
      </c>
      <c r="M38" s="12">
        <f t="shared" si="3"/>
        <v>208.16659994661327</v>
      </c>
      <c r="N38" s="12">
        <f t="shared" si="4"/>
        <v>12.009611535381536</v>
      </c>
      <c r="O38" s="12" t="str">
        <f t="shared" si="0"/>
        <v>ОДНОРОДНЫЕ</v>
      </c>
      <c r="P38" s="15">
        <f t="shared" si="5"/>
        <v>1733.3333333333333</v>
      </c>
    </row>
    <row r="39" spans="1:16" ht="30" x14ac:dyDescent="0.25">
      <c r="A39" s="30"/>
      <c r="B39" s="30"/>
      <c r="C39" s="18" t="s">
        <v>51</v>
      </c>
      <c r="D39" s="12" t="s">
        <v>59</v>
      </c>
      <c r="E39" s="25">
        <v>1</v>
      </c>
      <c r="F39" s="23">
        <v>2992.5</v>
      </c>
      <c r="G39" s="13">
        <v>3150</v>
      </c>
      <c r="H39" s="13">
        <v>3000</v>
      </c>
      <c r="I39" s="13"/>
      <c r="J39" s="13"/>
      <c r="K39" s="13">
        <f t="shared" si="1"/>
        <v>3047.5</v>
      </c>
      <c r="L39" s="12">
        <f t="shared" si="2"/>
        <v>3</v>
      </c>
      <c r="M39" s="12">
        <f t="shared" si="3"/>
        <v>88.846778219584309</v>
      </c>
      <c r="N39" s="12">
        <f t="shared" si="4"/>
        <v>2.9153987930954655</v>
      </c>
      <c r="O39" s="12" t="str">
        <f t="shared" si="0"/>
        <v>ОДНОРОДНЫЕ</v>
      </c>
      <c r="P39" s="15">
        <f t="shared" si="5"/>
        <v>3047.5</v>
      </c>
    </row>
    <row r="40" spans="1:16" x14ac:dyDescent="0.25">
      <c r="A40" s="30"/>
      <c r="B40" s="30"/>
      <c r="C40" s="18" t="s">
        <v>52</v>
      </c>
      <c r="D40" s="12" t="s">
        <v>59</v>
      </c>
      <c r="E40" s="25">
        <v>1</v>
      </c>
      <c r="F40" s="23">
        <v>2992.5</v>
      </c>
      <c r="G40" s="13">
        <v>3150</v>
      </c>
      <c r="H40" s="13">
        <v>3000</v>
      </c>
      <c r="I40" s="13"/>
      <c r="J40" s="13"/>
      <c r="K40" s="13">
        <f t="shared" si="1"/>
        <v>3047.5</v>
      </c>
      <c r="L40" s="12">
        <f t="shared" si="2"/>
        <v>3</v>
      </c>
      <c r="M40" s="12">
        <f t="shared" si="3"/>
        <v>88.846778219584309</v>
      </c>
      <c r="N40" s="12">
        <f t="shared" si="4"/>
        <v>2.9153987930954655</v>
      </c>
      <c r="O40" s="12" t="str">
        <f t="shared" si="0"/>
        <v>ОДНОРОДНЫЕ</v>
      </c>
      <c r="P40" s="15">
        <f t="shared" si="5"/>
        <v>3047.5</v>
      </c>
    </row>
    <row r="41" spans="1:16" x14ac:dyDescent="0.25">
      <c r="A41" s="30"/>
      <c r="B41" s="30"/>
      <c r="C41" s="18" t="s">
        <v>52</v>
      </c>
      <c r="D41" s="12" t="s">
        <v>59</v>
      </c>
      <c r="E41" s="25">
        <v>1</v>
      </c>
      <c r="F41" s="23">
        <v>2992.5</v>
      </c>
      <c r="G41" s="13">
        <v>3150</v>
      </c>
      <c r="H41" s="13">
        <v>3000</v>
      </c>
      <c r="I41" s="13"/>
      <c r="J41" s="13"/>
      <c r="K41" s="13">
        <f t="shared" si="1"/>
        <v>3047.5</v>
      </c>
      <c r="L41" s="12">
        <f t="shared" si="2"/>
        <v>3</v>
      </c>
      <c r="M41" s="12">
        <f t="shared" si="3"/>
        <v>88.846778219584309</v>
      </c>
      <c r="N41" s="12">
        <f t="shared" si="4"/>
        <v>2.9153987930954655</v>
      </c>
      <c r="O41" s="12" t="str">
        <f t="shared" si="0"/>
        <v>ОДНОРОДНЫЕ</v>
      </c>
      <c r="P41" s="15">
        <f t="shared" si="5"/>
        <v>3047.5</v>
      </c>
    </row>
    <row r="42" spans="1:16" x14ac:dyDescent="0.25">
      <c r="A42" s="30"/>
      <c r="B42" s="30"/>
      <c r="C42" s="18" t="s">
        <v>53</v>
      </c>
      <c r="D42" s="12" t="s">
        <v>60</v>
      </c>
      <c r="E42" s="25">
        <v>1</v>
      </c>
      <c r="F42" s="23">
        <v>9595</v>
      </c>
      <c r="G42" s="13">
        <v>10100</v>
      </c>
      <c r="H42" s="13">
        <v>10600</v>
      </c>
      <c r="I42" s="13"/>
      <c r="J42" s="13"/>
      <c r="K42" s="13">
        <f t="shared" si="1"/>
        <v>10098.333333333334</v>
      </c>
      <c r="L42" s="12">
        <f t="shared" si="2"/>
        <v>3</v>
      </c>
      <c r="M42" s="12">
        <f t="shared" si="3"/>
        <v>502.50207296421507</v>
      </c>
      <c r="N42" s="12">
        <f t="shared" si="4"/>
        <v>4.9760891859800136</v>
      </c>
      <c r="O42" s="12" t="str">
        <f t="shared" si="0"/>
        <v>ОДНОРОДНЫЕ</v>
      </c>
      <c r="P42" s="15">
        <f t="shared" si="5"/>
        <v>10098.333333333334</v>
      </c>
    </row>
    <row r="43" spans="1:16" x14ac:dyDescent="0.25">
      <c r="A43" s="30"/>
      <c r="B43" s="30"/>
      <c r="C43" s="22" t="s">
        <v>54</v>
      </c>
      <c r="D43" s="12" t="s">
        <v>60</v>
      </c>
      <c r="E43" s="25">
        <v>1</v>
      </c>
      <c r="F43" s="23">
        <v>4797.5</v>
      </c>
      <c r="G43" s="13">
        <v>5050</v>
      </c>
      <c r="H43" s="13">
        <v>4200</v>
      </c>
      <c r="I43" s="13"/>
      <c r="J43" s="13"/>
      <c r="K43" s="13">
        <f t="shared" si="1"/>
        <v>4682.5</v>
      </c>
      <c r="L43" s="12">
        <f t="shared" si="2"/>
        <v>3</v>
      </c>
      <c r="M43" s="12">
        <f t="shared" si="3"/>
        <v>436.51317276801626</v>
      </c>
      <c r="N43" s="12">
        <f t="shared" si="4"/>
        <v>9.3222247254248014</v>
      </c>
      <c r="O43" s="12" t="str">
        <f t="shared" si="0"/>
        <v>ОДНОРОДНЫЕ</v>
      </c>
      <c r="P43" s="15">
        <f t="shared" si="5"/>
        <v>4682.5</v>
      </c>
    </row>
    <row r="44" spans="1:16" x14ac:dyDescent="0.25">
      <c r="A44" s="30"/>
      <c r="B44" s="30"/>
      <c r="C44" s="18" t="s">
        <v>55</v>
      </c>
      <c r="D44" s="12" t="s">
        <v>60</v>
      </c>
      <c r="E44" s="25">
        <v>1</v>
      </c>
      <c r="F44" s="23">
        <v>2992.5</v>
      </c>
      <c r="G44" s="13">
        <v>3150</v>
      </c>
      <c r="H44" s="13">
        <v>3300</v>
      </c>
      <c r="I44" s="13"/>
      <c r="J44" s="13"/>
      <c r="K44" s="13">
        <f t="shared" si="1"/>
        <v>3147.5</v>
      </c>
      <c r="L44" s="12">
        <f t="shared" si="2"/>
        <v>3</v>
      </c>
      <c r="M44" s="12">
        <f t="shared" si="3"/>
        <v>153.7652431468178</v>
      </c>
      <c r="N44" s="12">
        <f t="shared" si="4"/>
        <v>4.8853135233301916</v>
      </c>
      <c r="O44" s="12" t="str">
        <f t="shared" si="0"/>
        <v>ОДНОРОДНЫЕ</v>
      </c>
      <c r="P44" s="15">
        <f t="shared" si="5"/>
        <v>3147.5</v>
      </c>
    </row>
    <row r="45" spans="1:16" ht="30" x14ac:dyDescent="0.25">
      <c r="A45" s="30"/>
      <c r="B45" s="30"/>
      <c r="C45" s="18" t="s">
        <v>56</v>
      </c>
      <c r="D45" s="12" t="s">
        <v>60</v>
      </c>
      <c r="E45" s="25">
        <v>1</v>
      </c>
      <c r="F45" s="23">
        <v>7790</v>
      </c>
      <c r="G45" s="13">
        <v>8200</v>
      </c>
      <c r="H45" s="13">
        <v>7500</v>
      </c>
      <c r="I45" s="13"/>
      <c r="J45" s="13"/>
      <c r="K45" s="13">
        <f t="shared" si="1"/>
        <v>7830</v>
      </c>
      <c r="L45" s="12">
        <f t="shared" si="2"/>
        <v>3</v>
      </c>
      <c r="M45" s="12">
        <f t="shared" si="3"/>
        <v>351.7101079013795</v>
      </c>
      <c r="N45" s="12">
        <f t="shared" si="4"/>
        <v>4.4918276871185121</v>
      </c>
      <c r="O45" s="12" t="str">
        <f t="shared" si="0"/>
        <v>ОДНОРОДНЫЕ</v>
      </c>
      <c r="P45" s="15">
        <f t="shared" si="5"/>
        <v>7830</v>
      </c>
    </row>
    <row r="46" spans="1:16" x14ac:dyDescent="0.25">
      <c r="A46" s="31"/>
      <c r="B46" s="31"/>
      <c r="C46" s="18" t="s">
        <v>57</v>
      </c>
      <c r="D46" s="12" t="s">
        <v>60</v>
      </c>
      <c r="E46" s="25">
        <v>1</v>
      </c>
      <c r="F46" s="23">
        <v>9554.15</v>
      </c>
      <c r="G46" s="10">
        <v>10057</v>
      </c>
      <c r="H46" s="10">
        <v>10500</v>
      </c>
      <c r="I46" s="10"/>
      <c r="J46" s="10"/>
      <c r="K46" s="10">
        <f t="shared" ref="K46" si="6">AVERAGE(F46:J46)</f>
        <v>10037.050000000001</v>
      </c>
      <c r="L46" s="11">
        <f t="shared" ref="L46" si="7">COUNT(F46:J46)</f>
        <v>3</v>
      </c>
      <c r="M46" s="11">
        <f t="shared" ref="M46" si="8">STDEV(F46:J46)</f>
        <v>473.24048590542225</v>
      </c>
      <c r="N46" s="11">
        <f t="shared" ref="N46" si="9">M46/K46*100</f>
        <v>4.7149360210960616</v>
      </c>
      <c r="O46" s="11" t="str">
        <f t="shared" ref="O46" si="10">IF(N46&lt;33,"ОДНОРОДНЫЕ","НЕОДНОРОДНЫЕ")</f>
        <v>ОДНОРОДНЫЕ</v>
      </c>
      <c r="P46" s="15">
        <f t="shared" si="5"/>
        <v>10037.050000000001</v>
      </c>
    </row>
    <row r="47" spans="1:16" ht="14.25" customHeight="1" x14ac:dyDescent="0.25">
      <c r="A47" s="11"/>
      <c r="B47" s="14" t="s">
        <v>25</v>
      </c>
      <c r="C47" s="19"/>
      <c r="D47" s="16"/>
      <c r="E47" s="24"/>
      <c r="F47" s="10">
        <f>SUMPRODUCT($E$18:$E$46,F18:F46)</f>
        <v>570711.65</v>
      </c>
      <c r="G47" s="13">
        <f t="shared" ref="G47:H47" si="11">SUMPRODUCT($E$18:$E$46,G18:G46)</f>
        <v>614507</v>
      </c>
      <c r="H47" s="13">
        <f t="shared" si="11"/>
        <v>622100</v>
      </c>
      <c r="I47" s="10"/>
      <c r="J47" s="10"/>
      <c r="K47" s="10"/>
      <c r="L47" s="11"/>
      <c r="M47" s="11"/>
      <c r="N47" s="11"/>
      <c r="O47" s="11"/>
      <c r="P47" s="10"/>
    </row>
    <row r="48" spans="1:16" x14ac:dyDescent="0.25">
      <c r="A48" s="3"/>
      <c r="B48" s="3"/>
      <c r="C48" s="8"/>
      <c r="D48" s="3"/>
      <c r="E48" s="3"/>
      <c r="F48" s="4"/>
      <c r="G48" s="4"/>
      <c r="H48" s="4"/>
      <c r="I48" s="4"/>
      <c r="J48" s="4"/>
      <c r="K48" s="4"/>
      <c r="L48" s="3"/>
      <c r="M48" s="3"/>
      <c r="N48" s="3"/>
      <c r="O48" s="3"/>
      <c r="P48" s="4"/>
    </row>
    <row r="49" spans="1:16" s="3" customFormat="1" x14ac:dyDescent="0.25">
      <c r="A49" s="41" t="s">
        <v>26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 s="3" customFormat="1" ht="30.75" customHeight="1" x14ac:dyDescent="0.25">
      <c r="A50" s="41" t="s">
        <v>24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</row>
    <row r="51" spans="1:16" s="3" customForma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</row>
    <row r="52" spans="1:16" s="3" customFormat="1" x14ac:dyDescent="0.25">
      <c r="A52" s="39" t="s">
        <v>64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</row>
  </sheetData>
  <mergeCells count="22">
    <mergeCell ref="A52:P52"/>
    <mergeCell ref="M10:N10"/>
    <mergeCell ref="B12:O12"/>
    <mergeCell ref="A49:P49"/>
    <mergeCell ref="A50:P50"/>
    <mergeCell ref="A51:P51"/>
    <mergeCell ref="P16:P17"/>
    <mergeCell ref="D15:E15"/>
    <mergeCell ref="K16:K17"/>
    <mergeCell ref="L16:L17"/>
    <mergeCell ref="M16:M17"/>
    <mergeCell ref="N16:N17"/>
    <mergeCell ref="O16:O17"/>
    <mergeCell ref="A16:A17"/>
    <mergeCell ref="K8:P8"/>
    <mergeCell ref="B18:B26"/>
    <mergeCell ref="B27:B46"/>
    <mergeCell ref="A15:C15"/>
    <mergeCell ref="B16:C17"/>
    <mergeCell ref="A27:A46"/>
    <mergeCell ref="A18:A26"/>
    <mergeCell ref="D16:E16"/>
  </mergeCells>
  <conditionalFormatting sqref="O47">
    <cfRule type="containsText" dxfId="11" priority="28" operator="containsText" text="НЕ">
      <formula>NOT(ISERROR(SEARCH("НЕ",O47)))</formula>
    </cfRule>
    <cfRule type="containsText" dxfId="10" priority="29" operator="containsText" text="ОДНОРОДНЫЕ">
      <formula>NOT(ISERROR(SEARCH("ОДНОРОДНЫЕ",O47)))</formula>
    </cfRule>
    <cfRule type="containsText" dxfId="9" priority="30" operator="containsText" text="НЕОДНОРОДНЫЕ">
      <formula>NOT(ISERROR(SEARCH("НЕОДНОРОДНЫЕ",O47)))</formula>
    </cfRule>
  </conditionalFormatting>
  <conditionalFormatting sqref="O47">
    <cfRule type="containsText" dxfId="8" priority="25" operator="containsText" text="НЕОДНОРОДНЫЕ">
      <formula>NOT(ISERROR(SEARCH("НЕОДНОРОДНЫЕ",O47)))</formula>
    </cfRule>
    <cfRule type="containsText" dxfId="7" priority="26" operator="containsText" text="ОДНОРОДНЫЕ">
      <formula>NOT(ISERROR(SEARCH("ОДНОРОДНЫЕ",O47)))</formula>
    </cfRule>
    <cfRule type="containsText" dxfId="6" priority="27" operator="containsText" text="НЕОДНОРОДНЫЕ">
      <formula>NOT(ISERROR(SEARCH("НЕОДНОРОДНЫЕ",O47)))</formula>
    </cfRule>
  </conditionalFormatting>
  <conditionalFormatting sqref="O18:O46">
    <cfRule type="containsText" dxfId="5" priority="22" operator="containsText" text="НЕ">
      <formula>NOT(ISERROR(SEARCH("НЕ",O18)))</formula>
    </cfRule>
    <cfRule type="containsText" dxfId="4" priority="23" operator="containsText" text="ОДНОРОДНЫЕ">
      <formula>NOT(ISERROR(SEARCH("ОДНОРОДНЫЕ",O18)))</formula>
    </cfRule>
    <cfRule type="containsText" dxfId="3" priority="24" operator="containsText" text="НЕОДНОРОДНЫЕ">
      <formula>NOT(ISERROR(SEARCH("НЕОДНОРОДНЫЕ",O18)))</formula>
    </cfRule>
  </conditionalFormatting>
  <conditionalFormatting sqref="O18:O46">
    <cfRule type="containsText" dxfId="2" priority="19" operator="containsText" text="НЕОДНОРОДНЫЕ">
      <formula>NOT(ISERROR(SEARCH("НЕОДНОРОДНЫЕ",O18)))</formula>
    </cfRule>
    <cfRule type="containsText" dxfId="1" priority="20" operator="containsText" text="ОДНОРОДНЫЕ">
      <formula>NOT(ISERROR(SEARCH("ОДНОРОДНЫЕ",O18)))</formula>
    </cfRule>
    <cfRule type="containsText" dxfId="0" priority="21" operator="containsText" text="НЕОДНОРОДНЫЕ">
      <formula>NOT(ISERROR(SEARCH("НЕОДНОРОДНЫЕ",O18)))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2023-10-24T05:49:30Z</dcterms:modified>
</cp:coreProperties>
</file>