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M20" i="1"/>
  <c r="L20" i="1"/>
  <c r="Q20" i="1" s="1"/>
  <c r="N20" i="1"/>
  <c r="O20" i="1"/>
  <c r="P20" i="1"/>
  <c r="L21" i="1"/>
  <c r="M21" i="1"/>
  <c r="N21" i="1"/>
  <c r="O21" i="1"/>
  <c r="P21" i="1"/>
  <c r="Q21" i="1"/>
  <c r="L22" i="1"/>
  <c r="Q22" i="1" s="1"/>
  <c r="M22" i="1"/>
  <c r="N22" i="1"/>
  <c r="O22" i="1"/>
  <c r="P22" i="1"/>
  <c r="L23" i="1"/>
  <c r="M23" i="1"/>
  <c r="N23" i="1"/>
  <c r="O23" i="1"/>
  <c r="P23" i="1" s="1"/>
  <c r="Q23" i="1"/>
  <c r="N24" i="1" l="1"/>
  <c r="M24" i="1"/>
  <c r="L24" i="1"/>
  <c r="Q24" i="1" s="1"/>
  <c r="N25" i="1"/>
  <c r="M25" i="1"/>
  <c r="L25" i="1"/>
  <c r="Q25" i="1" s="1"/>
  <c r="O25" i="1" l="1"/>
  <c r="P25" i="1" s="1"/>
  <c r="O24" i="1"/>
  <c r="P24" i="1" s="1"/>
</calcChain>
</file>

<file path=xl/sharedStrings.xml><?xml version="1.0" encoding="utf-8"?>
<sst xmlns="http://schemas.openxmlformats.org/spreadsheetml/2006/main" count="62" uniqueCount="48">
  <si>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</si>
  <si>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</si>
  <si>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</si>
  <si>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</si>
  <si>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</si>
  <si>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</si>
  <si>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</si>
  <si>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</si>
  <si>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</si>
  <si>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</si>
  <si>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</si>
  <si>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</si>
  <si>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</si>
  <si>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</si>
  <si>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</si>
  <si>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Обоснование начальной (максимальной) цены договора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</si>
  <si>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</si>
  <si>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</si>
  <si>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</si>
  <si>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</si>
  <si>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</si>
  <si>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</si>
  <si>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</si>
  <si>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</si>
  <si>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</si>
  <si>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</si>
  <si>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</si>
  <si>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</si>
  <si>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</si>
  <si>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</si>
  <si>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Главный врач</t>
  </si>
  <si>
    <t>Ж.В. Есева</t>
  </si>
  <si>
    <t>Шт.</t>
  </si>
  <si>
    <t>Клопидогрел</t>
  </si>
  <si>
    <t>Кальция глюконат</t>
  </si>
  <si>
    <t xml:space="preserve">Дабигатрана этексилат </t>
  </si>
  <si>
    <t>Аминокислоты для парентерального питания+Прочие препараты (Жировые эмульсии для парентерального питания+Декстроза+Минералы)</t>
  </si>
  <si>
    <t>Калия хлорид</t>
  </si>
  <si>
    <t>Уп.</t>
  </si>
  <si>
    <t>Система электронного заказа "ФармКомандир"  17.10.2023</t>
  </si>
  <si>
    <t>КП вх. №615/с от 18/10/2023</t>
  </si>
  <si>
    <t>Гос реестр пред-х отпусных цен</t>
  </si>
  <si>
    <t>Начальная (максимальная) цена договора устанавливается в размере 97102,48 руб. (девяносто семь тысяч сто два рубля сорок восемь копеек)</t>
  </si>
  <si>
    <t>№ в реестре контрактов в ЕИС  2100600225323000024*</t>
  </si>
  <si>
    <t>*</t>
  </si>
  <si>
    <t>https://zakupki.gov.ru/epz/contract/contractCard/common-info.html?reestrNumber=2100600225323000024</t>
  </si>
  <si>
    <t>№ 242-23</t>
  </si>
  <si>
    <t xml:space="preserve">на поставку лекарственных препаратов влияющих на кроветворение и кровь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</si>
</sst>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 indent="15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0" xfId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akupki.gov.ru/epz/contract/contractCard/common-info.html?reestrNumber=2100600225323000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="85" zoomScaleNormal="85" zoomScalePageLayoutView="70" workbookViewId="0">
      <selection activeCell="I12" sqref="I12"/>
    </sheetView>
  </sheetViews>
  <sheetFormatPr defaultRowHeight="15" x14ac:dyDescent="0.25"/>
  <cols>
    <col min="1" max="1" width="6.140625" style="11" bestFit="1" customWidth="1"/>
    <col min="2" max="2" width="33.28515625" style="11" bestFit="1" customWidth="1"/>
    <col min="3" max="3" width="11.7109375" style="11" customWidth="1"/>
    <col min="4" max="4" width="7.140625" style="11" bestFit="1" customWidth="1"/>
    <col min="5" max="10" width="18.85546875" style="1" customWidth="1"/>
    <col min="11" max="11" width="22.42578125" style="1" customWidth="1"/>
    <col min="12" max="12" width="13.7109375" style="1" customWidth="1"/>
    <col min="13" max="13" width="9.42578125" style="11" customWidth="1"/>
    <col min="14" max="14" width="12.5703125" style="11" customWidth="1"/>
    <col min="15" max="15" width="10.28515625" style="11" customWidth="1"/>
    <col min="16" max="16" width="22.42578125" style="11" bestFit="1" customWidth="1"/>
    <col min="17" max="17" width="17.5703125" style="1" customWidth="1"/>
    <col min="18" max="18" width="10.7109375" style="11" bestFit="1" customWidth="1"/>
    <col min="19" max="19" width="11.28515625" style="11" bestFit="1" customWidth="1"/>
    <col min="20" max="20" width="10.7109375" style="11" bestFit="1" customWidth="1"/>
    <col min="21" max="21" width="11.7109375" style="11" bestFit="1" customWidth="1"/>
    <col min="22" max="22" width="10.7109375" style="11" bestFit="1" customWidth="1"/>
    <col min="23" max="16384" width="9.140625" style="11"/>
  </cols>
  <sheetData>
    <row r="1" spans="1:17" x14ac:dyDescent="0.25">
      <c r="Q1" s="4" t="s">
        <v>19</v>
      </c>
    </row>
    <row r="2" spans="1:17" ht="14.45" customHeight="1" x14ac:dyDescent="0.25">
      <c r="Q2" s="4" t="s">
        <v>20</v>
      </c>
    </row>
    <row r="3" spans="1:17" x14ac:dyDescent="0.25">
      <c r="G3" s="28" t="s">
        <v>47</v>
      </c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x14ac:dyDescent="0.25">
      <c r="G4" s="6"/>
      <c r="H4" s="6"/>
      <c r="I4" s="6"/>
      <c r="J4" s="6"/>
      <c r="K4" s="6"/>
      <c r="L4" s="6"/>
      <c r="M4" s="8"/>
      <c r="N4" s="8"/>
      <c r="O4" s="8"/>
      <c r="P4" s="8"/>
      <c r="Q4" s="5" t="s">
        <v>22</v>
      </c>
    </row>
    <row r="5" spans="1:17" x14ac:dyDescent="0.25">
      <c r="G5" s="6"/>
      <c r="H5" s="6"/>
      <c r="I5" s="6"/>
      <c r="J5" s="6"/>
      <c r="K5" s="6"/>
      <c r="L5" s="6"/>
      <c r="M5" s="8"/>
      <c r="N5" s="8"/>
      <c r="O5" s="8"/>
      <c r="P5" s="8"/>
      <c r="Q5" s="5" t="s">
        <v>21</v>
      </c>
    </row>
    <row r="6" spans="1:17" ht="14.45" customHeight="1" x14ac:dyDescent="0.25">
      <c r="G6" s="6"/>
      <c r="H6" s="6"/>
      <c r="I6" s="6"/>
      <c r="J6" s="6"/>
      <c r="K6" s="6"/>
      <c r="L6" s="6"/>
      <c r="M6" s="8"/>
      <c r="N6" s="8"/>
      <c r="O6" s="8"/>
      <c r="P6" s="8"/>
      <c r="Q6" s="5" t="s">
        <v>46</v>
      </c>
    </row>
    <row r="7" spans="1:17" x14ac:dyDescent="0.25">
      <c r="G7" s="6"/>
      <c r="H7" s="6"/>
      <c r="I7" s="6"/>
      <c r="J7" s="6"/>
      <c r="K7" s="6"/>
      <c r="L7" s="6"/>
      <c r="M7" s="8"/>
      <c r="N7" s="8"/>
      <c r="O7" s="8"/>
      <c r="P7" s="8"/>
      <c r="Q7" s="6"/>
    </row>
    <row r="8" spans="1:17" x14ac:dyDescent="0.25">
      <c r="G8" s="6"/>
      <c r="H8" s="6"/>
      <c r="I8" s="6"/>
      <c r="J8" s="6"/>
      <c r="K8" s="6"/>
      <c r="L8" s="6"/>
      <c r="M8" s="8"/>
      <c r="N8" s="8"/>
      <c r="O8" s="8"/>
      <c r="P8" s="8"/>
      <c r="Q8" s="3" t="s">
        <v>13</v>
      </c>
    </row>
    <row r="9" spans="1:17" x14ac:dyDescent="0.25">
      <c r="Q9" s="7" t="s">
        <v>16</v>
      </c>
    </row>
    <row r="10" spans="1:17" x14ac:dyDescent="0.25">
      <c r="Q10" s="7" t="s">
        <v>14</v>
      </c>
    </row>
    <row r="12" spans="1:17" ht="28.9" customHeight="1" x14ac:dyDescent="0.25">
      <c r="B12" s="14"/>
      <c r="C12" s="14"/>
      <c r="D12" s="14"/>
      <c r="M12" s="14"/>
      <c r="N12" s="31" t="s">
        <v>30</v>
      </c>
      <c r="O12" s="31"/>
      <c r="P12" s="17"/>
      <c r="Q12" s="16" t="s">
        <v>31</v>
      </c>
    </row>
    <row r="14" spans="1:17" x14ac:dyDescent="0.25">
      <c r="B14" s="35" t="s">
        <v>15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7" hidden="1" x14ac:dyDescent="0.25"/>
    <row r="16" spans="1:17" x14ac:dyDescent="0.25">
      <c r="A16" s="22"/>
      <c r="B16" s="22"/>
      <c r="C16" s="22"/>
      <c r="D16" s="22"/>
    </row>
    <row r="17" spans="1:19" ht="75" x14ac:dyDescent="0.25">
      <c r="A17" s="39" t="s">
        <v>11</v>
      </c>
      <c r="B17" s="40"/>
      <c r="C17" s="41">
        <f>SUM(Q20:Q25)</f>
        <v>97102.475999999995</v>
      </c>
      <c r="D17" s="40"/>
      <c r="E17" s="15" t="s">
        <v>39</v>
      </c>
      <c r="F17" s="15" t="s">
        <v>39</v>
      </c>
      <c r="G17" s="15" t="s">
        <v>39</v>
      </c>
      <c r="H17" s="15" t="s">
        <v>39</v>
      </c>
      <c r="I17" s="13" t="s">
        <v>40</v>
      </c>
      <c r="J17" s="13" t="s">
        <v>41</v>
      </c>
      <c r="K17" s="13" t="s">
        <v>43</v>
      </c>
      <c r="L17" s="23"/>
      <c r="M17" s="10"/>
      <c r="N17" s="10"/>
      <c r="O17" s="10"/>
      <c r="P17" s="10"/>
      <c r="Q17" s="12"/>
    </row>
    <row r="18" spans="1:19" ht="30" customHeight="1" x14ac:dyDescent="0.25">
      <c r="A18" s="29" t="s">
        <v>0</v>
      </c>
      <c r="B18" s="29" t="s">
        <v>1</v>
      </c>
      <c r="C18" s="29" t="s">
        <v>2</v>
      </c>
      <c r="D18" s="29"/>
      <c r="E18" s="23" t="s">
        <v>23</v>
      </c>
      <c r="F18" s="23" t="s">
        <v>24</v>
      </c>
      <c r="G18" s="23" t="s">
        <v>25</v>
      </c>
      <c r="H18" s="23" t="s">
        <v>26</v>
      </c>
      <c r="I18" s="23" t="s">
        <v>27</v>
      </c>
      <c r="J18" s="23" t="s">
        <v>28</v>
      </c>
      <c r="K18" s="23" t="s">
        <v>29</v>
      </c>
      <c r="L18" s="42" t="s">
        <v>12</v>
      </c>
      <c r="M18" s="29" t="s">
        <v>8</v>
      </c>
      <c r="N18" s="29" t="s">
        <v>9</v>
      </c>
      <c r="O18" s="29" t="s">
        <v>10</v>
      </c>
      <c r="P18" s="29" t="s">
        <v>6</v>
      </c>
      <c r="Q18" s="38" t="s">
        <v>7</v>
      </c>
    </row>
    <row r="19" spans="1:19" x14ac:dyDescent="0.25">
      <c r="A19" s="30"/>
      <c r="B19" s="30"/>
      <c r="C19" s="21" t="s">
        <v>3</v>
      </c>
      <c r="D19" s="21" t="s">
        <v>4</v>
      </c>
      <c r="E19" s="24" t="s">
        <v>5</v>
      </c>
      <c r="F19" s="24" t="s">
        <v>5</v>
      </c>
      <c r="G19" s="24" t="s">
        <v>5</v>
      </c>
      <c r="H19" s="24" t="s">
        <v>5</v>
      </c>
      <c r="I19" s="24" t="s">
        <v>5</v>
      </c>
      <c r="J19" s="24" t="s">
        <v>5</v>
      </c>
      <c r="K19" s="24" t="s">
        <v>5</v>
      </c>
      <c r="L19" s="43"/>
      <c r="M19" s="29"/>
      <c r="N19" s="29"/>
      <c r="O19" s="29"/>
      <c r="P19" s="29"/>
      <c r="Q19" s="38"/>
    </row>
    <row r="20" spans="1:19" s="25" customFormat="1" x14ac:dyDescent="0.25">
      <c r="A20" s="44">
        <v>1</v>
      </c>
      <c r="B20" s="45" t="s">
        <v>33</v>
      </c>
      <c r="C20" s="27" t="s">
        <v>38</v>
      </c>
      <c r="D20" s="27">
        <v>30</v>
      </c>
      <c r="E20" s="15">
        <v>446.82</v>
      </c>
      <c r="F20" s="15">
        <v>510.69</v>
      </c>
      <c r="G20" s="15">
        <v>644.72</v>
      </c>
      <c r="H20" s="15"/>
      <c r="I20" s="15">
        <v>668.25</v>
      </c>
      <c r="J20" s="15"/>
      <c r="K20" s="15"/>
      <c r="L20" s="26">
        <f>AVERAGE(E20:K20)</f>
        <v>567.62</v>
      </c>
      <c r="M20" s="27">
        <f xml:space="preserve"> COUNT(E20:K20)</f>
        <v>4</v>
      </c>
      <c r="N20" s="27">
        <f t="shared" ref="N20:N23" si="0">STDEV(E20:K20)</f>
        <v>106.30846908877983</v>
      </c>
      <c r="O20" s="27">
        <f t="shared" ref="O20:O23" si="1">N20/L20*100</f>
        <v>18.728809606564219</v>
      </c>
      <c r="P20" s="27" t="str">
        <f t="shared" ref="P20:P23" si="2">IF(O20&lt;33,"ОДНОРОДНЫЕ","НЕОДНОРОДНЫЕ")</f>
        <v>ОДНОРОДНЫЕ</v>
      </c>
      <c r="Q20" s="26">
        <f t="shared" ref="Q20:Q23" si="3">D20*L20</f>
        <v>17028.599999999999</v>
      </c>
    </row>
    <row r="21" spans="1:19" s="25" customFormat="1" x14ac:dyDescent="0.25">
      <c r="A21" s="44">
        <v>2</v>
      </c>
      <c r="B21" s="46" t="s">
        <v>34</v>
      </c>
      <c r="C21" s="27" t="s">
        <v>38</v>
      </c>
      <c r="D21" s="27">
        <v>1</v>
      </c>
      <c r="E21" s="15">
        <v>163.83000000000001</v>
      </c>
      <c r="F21" s="15">
        <v>181.04</v>
      </c>
      <c r="G21" s="15">
        <v>183.73</v>
      </c>
      <c r="H21" s="15">
        <v>199.03</v>
      </c>
      <c r="I21" s="15">
        <v>154.26</v>
      </c>
      <c r="J21" s="15"/>
      <c r="K21" s="15"/>
      <c r="L21" s="26">
        <f t="shared" ref="L20:L23" si="4">AVERAGE(E21:K21)</f>
        <v>176.37799999999999</v>
      </c>
      <c r="M21" s="27">
        <f t="shared" ref="M20:M23" si="5" xml:space="preserve"> COUNT(E21:K21)</f>
        <v>5</v>
      </c>
      <c r="N21" s="27">
        <f t="shared" si="0"/>
        <v>17.575248789135248</v>
      </c>
      <c r="O21" s="27">
        <f t="shared" si="1"/>
        <v>9.9645357069108673</v>
      </c>
      <c r="P21" s="27" t="str">
        <f t="shared" si="2"/>
        <v>ОДНОРОДНЫЕ</v>
      </c>
      <c r="Q21" s="26">
        <f t="shared" si="3"/>
        <v>176.37799999999999</v>
      </c>
    </row>
    <row r="22" spans="1:19" s="25" customFormat="1" x14ac:dyDescent="0.25">
      <c r="A22" s="44">
        <v>3</v>
      </c>
      <c r="B22" s="46" t="s">
        <v>35</v>
      </c>
      <c r="C22" s="27" t="s">
        <v>32</v>
      </c>
      <c r="D22" s="27">
        <v>240</v>
      </c>
      <c r="E22" s="15">
        <v>54.311</v>
      </c>
      <c r="F22" s="15">
        <v>56.866</v>
      </c>
      <c r="G22" s="15">
        <v>57.871000000000002</v>
      </c>
      <c r="H22" s="15"/>
      <c r="I22" s="15">
        <v>45.704999999999998</v>
      </c>
      <c r="J22" s="15"/>
      <c r="K22" s="15"/>
      <c r="L22" s="26">
        <f t="shared" si="4"/>
        <v>53.688249999999996</v>
      </c>
      <c r="M22" s="27">
        <f t="shared" si="5"/>
        <v>4</v>
      </c>
      <c r="N22" s="27">
        <f t="shared" si="0"/>
        <v>5.5291226172573422</v>
      </c>
      <c r="O22" s="27">
        <f t="shared" si="1"/>
        <v>10.298571134759174</v>
      </c>
      <c r="P22" s="27" t="str">
        <f t="shared" si="2"/>
        <v>ОДНОРОДНЫЕ</v>
      </c>
      <c r="Q22" s="26">
        <f t="shared" si="3"/>
        <v>12885.179999999998</v>
      </c>
    </row>
    <row r="23" spans="1:19" s="25" customFormat="1" x14ac:dyDescent="0.25">
      <c r="A23" s="44">
        <v>4</v>
      </c>
      <c r="B23" s="46" t="s">
        <v>35</v>
      </c>
      <c r="C23" s="27" t="s">
        <v>32</v>
      </c>
      <c r="D23" s="27">
        <v>180</v>
      </c>
      <c r="E23" s="15">
        <v>53.3324</v>
      </c>
      <c r="F23" s="15">
        <v>53.463000000000001</v>
      </c>
      <c r="G23" s="15">
        <v>55.161999999999999</v>
      </c>
      <c r="H23" s="15"/>
      <c r="I23" s="15">
        <v>45.048999999999999</v>
      </c>
      <c r="J23" s="15"/>
      <c r="K23" s="15"/>
      <c r="L23" s="26">
        <f t="shared" si="4"/>
        <v>51.751600000000003</v>
      </c>
      <c r="M23" s="27">
        <f t="shared" si="5"/>
        <v>4</v>
      </c>
      <c r="N23" s="27">
        <f t="shared" si="0"/>
        <v>4.5454553684605319</v>
      </c>
      <c r="O23" s="27">
        <f t="shared" si="1"/>
        <v>8.7832170763039823</v>
      </c>
      <c r="P23" s="27" t="str">
        <f t="shared" si="2"/>
        <v>ОДНОРОДНЫЕ</v>
      </c>
      <c r="Q23" s="26">
        <f t="shared" si="3"/>
        <v>9315.2880000000005</v>
      </c>
    </row>
    <row r="24" spans="1:19" s="18" customFormat="1" ht="75" x14ac:dyDescent="0.25">
      <c r="A24" s="44">
        <v>5</v>
      </c>
      <c r="B24" s="45" t="s">
        <v>36</v>
      </c>
      <c r="C24" s="27" t="s">
        <v>38</v>
      </c>
      <c r="D24" s="27">
        <v>4</v>
      </c>
      <c r="E24" s="15">
        <v>13379.23</v>
      </c>
      <c r="F24" s="15"/>
      <c r="G24" s="15"/>
      <c r="H24" s="15"/>
      <c r="I24" s="15">
        <v>10735</v>
      </c>
      <c r="J24" s="15">
        <v>11808.5</v>
      </c>
      <c r="K24" s="15">
        <v>13670.4</v>
      </c>
      <c r="L24" s="23">
        <f t="shared" ref="L24" si="6">AVERAGE(E24:K24)</f>
        <v>12398.282499999999</v>
      </c>
      <c r="M24" s="20">
        <f t="shared" ref="M24" si="7" xml:space="preserve"> COUNT(E24:K24)</f>
        <v>4</v>
      </c>
      <c r="N24" s="20">
        <f t="shared" ref="N24" si="8">STDEV(E24:K24)</f>
        <v>1377.7872360751737</v>
      </c>
      <c r="O24" s="20">
        <f t="shared" ref="O24" si="9">N24/L24*100</f>
        <v>11.112726589954486</v>
      </c>
      <c r="P24" s="20" t="str">
        <f t="shared" ref="P24" si="10">IF(O24&lt;33,"ОДНОРОДНЫЕ","НЕОДНОРОДНЫЕ")</f>
        <v>ОДНОРОДНЫЕ</v>
      </c>
      <c r="Q24" s="19">
        <f t="shared" ref="Q24" si="11">D24*L24</f>
        <v>49593.13</v>
      </c>
    </row>
    <row r="25" spans="1:19" s="18" customFormat="1" x14ac:dyDescent="0.25">
      <c r="A25" s="44">
        <v>6</v>
      </c>
      <c r="B25" s="45" t="s">
        <v>37</v>
      </c>
      <c r="C25" s="27" t="s">
        <v>38</v>
      </c>
      <c r="D25" s="27">
        <v>120</v>
      </c>
      <c r="E25" s="15">
        <v>63.8</v>
      </c>
      <c r="F25" s="15">
        <v>70.14</v>
      </c>
      <c r="G25" s="15">
        <v>72.430000000000007</v>
      </c>
      <c r="H25" s="15"/>
      <c r="I25" s="15">
        <v>63.76</v>
      </c>
      <c r="J25" s="15"/>
      <c r="K25" s="15"/>
      <c r="L25" s="23">
        <f t="shared" ref="L25" si="12">AVERAGE(E25:K25)</f>
        <v>67.532499999999999</v>
      </c>
      <c r="M25" s="20">
        <f t="shared" ref="M25" si="13" xml:space="preserve"> COUNT(E25:K25)</f>
        <v>4</v>
      </c>
      <c r="N25" s="20">
        <f t="shared" ref="N25" si="14">STDEV(E25:K25)</f>
        <v>4.4327521548882816</v>
      </c>
      <c r="O25" s="20">
        <f t="shared" ref="O25" si="15">N25/L25*100</f>
        <v>6.5638798428731073</v>
      </c>
      <c r="P25" s="20" t="str">
        <f t="shared" ref="P25" si="16">IF(O25&lt;33,"ОДНОРОДНЫЕ","НЕОДНОРОДНЫЕ")</f>
        <v>ОДНОРОДНЫЕ</v>
      </c>
      <c r="Q25" s="19">
        <f t="shared" ref="Q25" si="17">D25*L25</f>
        <v>8103.9</v>
      </c>
    </row>
    <row r="26" spans="1:19" x14ac:dyDescent="0.25">
      <c r="R26" s="9"/>
      <c r="S26" s="1"/>
    </row>
    <row r="27" spans="1:19" x14ac:dyDescent="0.25">
      <c r="A27" s="36" t="s">
        <v>18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9" x14ac:dyDescent="0.25">
      <c r="A28" s="37" t="s">
        <v>17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9" ht="15" customHeight="1" x14ac:dyDescent="0.2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9" s="8" customFormat="1" x14ac:dyDescent="0.25">
      <c r="A30" s="32" t="s">
        <v>42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2"/>
      <c r="S30" s="2"/>
    </row>
    <row r="32" spans="1:19" x14ac:dyDescent="0.25">
      <c r="A32" s="11" t="s">
        <v>44</v>
      </c>
      <c r="B32" s="47" t="s">
        <v>45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6" spans="16:16" x14ac:dyDescent="0.25">
      <c r="P36" s="9"/>
    </row>
  </sheetData>
  <mergeCells count="19">
    <mergeCell ref="P18:P19"/>
    <mergeCell ref="A18:A19"/>
    <mergeCell ref="B32:L32"/>
    <mergeCell ref="G3:Q3"/>
    <mergeCell ref="B18:B19"/>
    <mergeCell ref="C18:D18"/>
    <mergeCell ref="N12:O12"/>
    <mergeCell ref="A30:Q30"/>
    <mergeCell ref="A29:Q29"/>
    <mergeCell ref="B14:P14"/>
    <mergeCell ref="A27:Q27"/>
    <mergeCell ref="A28:Q28"/>
    <mergeCell ref="Q18:Q19"/>
    <mergeCell ref="A17:B17"/>
    <mergeCell ref="C17:D17"/>
    <mergeCell ref="L18:L19"/>
    <mergeCell ref="M18:M19"/>
    <mergeCell ref="N18:N19"/>
    <mergeCell ref="O18:O19"/>
  </mergeCells>
  <conditionalFormatting sqref="P25">
    <cfRule type="containsText" dxfId="17" priority="16" operator="containsText" text="НЕ">
      <formula>NOT(ISERROR(SEARCH("НЕ",P25)))</formula>
    </cfRule>
    <cfRule type="containsText" dxfId="16" priority="17" operator="containsText" text="ОДНОРОДНЫЕ">
      <formula>NOT(ISERROR(SEARCH("ОДНОРОДНЫЕ",P25)))</formula>
    </cfRule>
    <cfRule type="containsText" dxfId="15" priority="18" operator="containsText" text="НЕОДНОРОДНЫЕ">
      <formula>NOT(ISERROR(SEARCH("НЕОДНОРОДНЫЕ",P25)))</formula>
    </cfRule>
  </conditionalFormatting>
  <conditionalFormatting sqref="P25">
    <cfRule type="containsText" dxfId="14" priority="13" operator="containsText" text="НЕОДНОРОДНЫЕ">
      <formula>NOT(ISERROR(SEARCH("НЕОДНОРОДНЫЕ",P25)))</formula>
    </cfRule>
    <cfRule type="containsText" dxfId="13" priority="14" operator="containsText" text="ОДНОРОДНЫЕ">
      <formula>NOT(ISERROR(SEARCH("ОДНОРОДНЫЕ",P25)))</formula>
    </cfRule>
    <cfRule type="containsText" dxfId="12" priority="15" operator="containsText" text="НЕОДНОРОДНЫЕ">
      <formula>NOT(ISERROR(SEARCH("НЕОДНОРОДНЫЕ",P25)))</formula>
    </cfRule>
  </conditionalFormatting>
  <conditionalFormatting sqref="P20:P24">
    <cfRule type="containsText" dxfId="11" priority="10" operator="containsText" text="НЕ">
      <formula>NOT(ISERROR(SEARCH("НЕ",P20)))</formula>
    </cfRule>
    <cfRule type="containsText" dxfId="10" priority="11" operator="containsText" text="ОДНОРОДНЫЕ">
      <formula>NOT(ISERROR(SEARCH("ОДНОРОДНЫЕ",P20)))</formula>
    </cfRule>
    <cfRule type="containsText" dxfId="9" priority="12" operator="containsText" text="НЕОДНОРОДНЫЕ">
      <formula>NOT(ISERROR(SEARCH("НЕОДНОРОДНЫЕ",P20)))</formula>
    </cfRule>
  </conditionalFormatting>
  <conditionalFormatting sqref="P20:P24">
    <cfRule type="containsText" dxfId="8" priority="7" operator="containsText" text="НЕОДНОРОДНЫЕ">
      <formula>NOT(ISERROR(SEARCH("НЕОДНОРОДНЫЕ",P20)))</formula>
    </cfRule>
    <cfRule type="containsText" dxfId="7" priority="8" operator="containsText" text="ОДНОРОДНЫЕ">
      <formula>NOT(ISERROR(SEARCH("ОДНОРОДНЫЕ",P20)))</formula>
    </cfRule>
    <cfRule type="containsText" dxfId="6" priority="9" operator="containsText" text="НЕОДНОРОДНЫЕ">
      <formula>NOT(ISERROR(SEARCH("НЕОДНОРОДНЫЕ",P20)))</formula>
    </cfRule>
  </conditionalFormatting>
  <hyperlinks>
    <hyperlink ref="B32" r:id="rId1"/>
  </hyperlinks>
  <pageMargins left="0.31496062992125984" right="0.19685039370078741" top="0.35433070866141736" bottom="0.35433070866141736" header="0.11811023622047245" footer="0.11811023622047245"/>
  <pageSetup paperSize="9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2023-10-20T04:13:24Z</dcterms:modified>
</cp:coreProperties>
</file>