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G20" i="1" l="1"/>
  <c r="F20" i="1"/>
  <c r="E20" i="1"/>
  <c r="L19" i="1"/>
  <c r="K19" i="1"/>
  <c r="M19" i="1" l="1"/>
  <c r="N19" i="1" s="1"/>
  <c r="O19" i="1"/>
  <c r="C16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<sst xmlns="http://schemas.openxmlformats.org/spreadsheetml/2006/main" count="42" uniqueCount="38">
  <si>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</si>
  <si>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</si>
  <si>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</si>
  <si>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</si>
  <si>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</si>
  <si>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</si>
  <si>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</si>
  <si>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</si>
  <si>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</si>
  <si>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</si>
  <si>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</si>
  <si>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</si>
  <si>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</si>
  <si>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</si>
  <si>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</si>
  <si>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</si>
  <si>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</si>
  <si>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</si>
  <si>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</si>
  <si>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</si>
  <si>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</si>
  <si>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</si>
  <si>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</si>
  <si>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</si>
  <si>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</si>
  <si>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</si>
  <si>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</si>
  <si>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</si>
  <si>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</si>
  <si>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мес.</t>
  </si>
  <si>
    <t>Оказание услуг по организации передачи речевой информации по технологии SIP</t>
  </si>
  <si>
    <t>№ 241-23</t>
  </si>
  <si>
    <t xml:space="preserve">на оказание услуг по организации передачи речевой информации по технологии SIP </t>
  </si>
  <si>
    <t>путем запроса котировок в электронной форме</t>
  </si>
  <si>
    <t>КП вх.3959-10/23 от 05.10.2023</t>
  </si>
  <si>
    <t>КП вх.3960-10/23 от 05.10.2023</t>
  </si>
  <si>
    <t>КП вх.3961-10/23 от 05.10.2023</t>
  </si>
  <si>
    <t>Начальная (максимальная) цена договора устанавливается в размере 1 193 804 руб. (один миллион сто девяносто три тысячи восемьсот четыре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</si>
</sst>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85" zoomScaleNormal="85" zoomScalePageLayoutView="70" workbookViewId="0">
      <selection activeCell="F26" sqref="F26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28515625" style="2" customWidth="1"/>
    <col min="15" max="15" width="17.42578125" style="3" customWidth="1"/>
    <col min="16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7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7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7" t="s">
        <v>32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7" t="s">
        <v>33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7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7" t="s">
        <v>31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30" t="s">
        <v>17</v>
      </c>
      <c r="K9" s="30"/>
      <c r="L9" s="30"/>
      <c r="M9" s="30"/>
      <c r="N9" s="30"/>
      <c r="O9" s="30"/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0" t="s">
        <v>20</v>
      </c>
      <c r="M11" s="20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0" t="s">
        <v>19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30" x14ac:dyDescent="0.25">
      <c r="A16" s="24" t="s">
        <v>14</v>
      </c>
      <c r="B16" s="25"/>
      <c r="C16" s="26">
        <f>SUMIF(O19,"&gt;0")</f>
        <v>1193804</v>
      </c>
      <c r="D16" s="25"/>
      <c r="E16" s="11" t="s">
        <v>34</v>
      </c>
      <c r="F16" s="11" t="s">
        <v>35</v>
      </c>
      <c r="G16" s="11" t="s">
        <v>36</v>
      </c>
      <c r="H16" s="11"/>
      <c r="I16" s="11"/>
      <c r="J16" s="12"/>
      <c r="K16" s="13"/>
      <c r="L16" s="13"/>
      <c r="M16" s="13"/>
      <c r="N16" s="13"/>
      <c r="O16" s="12"/>
    </row>
    <row r="17" spans="1:15" s="5" customFormat="1" x14ac:dyDescent="0.25">
      <c r="A17" s="18" t="s">
        <v>0</v>
      </c>
      <c r="B17" s="18" t="s">
        <v>1</v>
      </c>
      <c r="C17" s="18" t="s">
        <v>2</v>
      </c>
      <c r="D17" s="18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7" t="s">
        <v>15</v>
      </c>
      <c r="K17" s="18" t="s">
        <v>11</v>
      </c>
      <c r="L17" s="18" t="s">
        <v>12</v>
      </c>
      <c r="M17" s="18" t="s">
        <v>13</v>
      </c>
      <c r="N17" s="18" t="s">
        <v>9</v>
      </c>
      <c r="O17" s="23" t="s">
        <v>10</v>
      </c>
    </row>
    <row r="18" spans="1:15" s="5" customFormat="1" ht="30" x14ac:dyDescent="0.25">
      <c r="A18" s="18"/>
      <c r="B18" s="18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28"/>
      <c r="K18" s="18"/>
      <c r="L18" s="18"/>
      <c r="M18" s="18"/>
      <c r="N18" s="18"/>
      <c r="O18" s="23"/>
    </row>
    <row r="19" spans="1:15" s="5" customFormat="1" ht="60" x14ac:dyDescent="0.25">
      <c r="A19" s="13">
        <v>1</v>
      </c>
      <c r="B19" s="29" t="s">
        <v>30</v>
      </c>
      <c r="C19" s="13" t="s">
        <v>29</v>
      </c>
      <c r="D19" s="14">
        <v>12</v>
      </c>
      <c r="E19" s="12">
        <v>99402</v>
      </c>
      <c r="F19" s="12">
        <v>98485</v>
      </c>
      <c r="G19" s="12">
        <v>100564</v>
      </c>
      <c r="H19" s="12"/>
      <c r="I19" s="12"/>
      <c r="J19" s="12">
        <f>AVERAGE(E19:I19)</f>
        <v>99483.666666666672</v>
      </c>
      <c r="K19" s="13">
        <f t="shared" ref="K19" si="0">COUNT(E19:I19)</f>
        <v>3</v>
      </c>
      <c r="L19" s="13">
        <f t="shared" ref="L19" si="1">STDEV(E19:I19)</f>
        <v>1041.9032264722732</v>
      </c>
      <c r="M19" s="13">
        <f t="shared" ref="M19" si="2">L19/J19*100</f>
        <v>1.047310841450295</v>
      </c>
      <c r="N19" s="13" t="str">
        <f t="shared" ref="N19" si="3">IF(M19&lt;33,"ОДНОРОДНЫЕ","НЕОДНОРОДНЫЕ")</f>
        <v>ОДНОРОДНЫЕ</v>
      </c>
      <c r="O19" s="12">
        <f t="shared" ref="O19" si="4">D19*J19</f>
        <v>1193804</v>
      </c>
    </row>
    <row r="20" spans="1:15" s="5" customFormat="1" x14ac:dyDescent="0.25">
      <c r="A20" s="13"/>
      <c r="B20" s="15" t="s">
        <v>25</v>
      </c>
      <c r="C20" s="13"/>
      <c r="D20" s="16"/>
      <c r="E20" s="12">
        <f>D19*E19</f>
        <v>1192824</v>
      </c>
      <c r="F20" s="12">
        <f>D19*F19</f>
        <v>1181820</v>
      </c>
      <c r="G20" s="12">
        <f>D19*G19</f>
        <v>1206768</v>
      </c>
      <c r="H20" s="12"/>
      <c r="I20" s="12"/>
      <c r="J20" s="12"/>
      <c r="K20" s="13"/>
      <c r="L20" s="13"/>
      <c r="M20" s="13"/>
      <c r="N20" s="13"/>
      <c r="O20" s="12"/>
    </row>
    <row r="21" spans="1:15" s="6" customFormat="1" x14ac:dyDescent="0.25">
      <c r="A21" s="9"/>
      <c r="B21" s="9"/>
      <c r="C21" s="9"/>
      <c r="D21" s="9"/>
      <c r="E21" s="4"/>
      <c r="F21" s="4"/>
      <c r="G21" s="4"/>
      <c r="H21" s="4"/>
      <c r="I21" s="4"/>
      <c r="J21" s="4"/>
      <c r="K21" s="9"/>
      <c r="L21" s="9"/>
      <c r="M21" s="9"/>
      <c r="N21" s="9"/>
      <c r="O21" s="4"/>
    </row>
    <row r="22" spans="1:15" s="10" customFormat="1" x14ac:dyDescent="0.25">
      <c r="A22" s="21" t="s">
        <v>26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s="10" customFormat="1" ht="35.450000000000003" customHeight="1" x14ac:dyDescent="0.25">
      <c r="A23" s="21" t="s">
        <v>24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s="10" customForma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 s="10" customFormat="1" x14ac:dyDescent="0.25">
      <c r="A25" s="19" t="s">
        <v>37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</sheetData>
  <mergeCells count="18">
    <mergeCell ref="B17:B18"/>
    <mergeCell ref="J9:O9"/>
    <mergeCell ref="C17:D17"/>
    <mergeCell ref="A25:O25"/>
    <mergeCell ref="L11:M11"/>
    <mergeCell ref="B13:N13"/>
    <mergeCell ref="A22:O22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20">
    <cfRule type="containsText" dxfId="11" priority="10" operator="containsText" text="НЕ">
      <formula>NOT(ISERROR(SEARCH("НЕ",N20)))</formula>
    </cfRule>
    <cfRule type="containsText" dxfId="10" priority="11" operator="containsText" text="ОДНОРОДНЫЕ">
      <formula>NOT(ISERROR(SEARCH("ОДНОРОДНЫЕ",N20)))</formula>
    </cfRule>
    <cfRule type="containsText" dxfId="9" priority="12" operator="containsText" text="НЕОДНОРОДНЫЕ">
      <formula>NOT(ISERROR(SEARCH("НЕОДНОРОДНЫЕ",N20)))</formula>
    </cfRule>
  </conditionalFormatting>
  <conditionalFormatting sqref="N20">
    <cfRule type="containsText" dxfId="8" priority="7" operator="containsText" text="НЕОДНОРОДНЫЕ">
      <formula>NOT(ISERROR(SEARCH("НЕОДНОРОДНЫЕ",N20)))</formula>
    </cfRule>
    <cfRule type="containsText" dxfId="7" priority="8" operator="containsText" text="ОДНОРОДНЫЕ">
      <formula>NOT(ISERROR(SEARCH("ОДНОРОДНЫЕ",N20)))</formula>
    </cfRule>
    <cfRule type="containsText" dxfId="6" priority="9" operator="containsText" text="НЕОДНОРОДНЫЕ">
      <formula>NOT(ISERROR(SEARCH("НЕОДНОРОДНЫЕ",N20)))</formula>
    </cfRule>
  </conditionalFormatting>
  <conditionalFormatting sqref="N19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2023-10-18T04:02:19Z</dcterms:modified>
</cp:coreProperties>
</file>