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1" i="1" l="1"/>
  <c r="Q21" i="1" s="1"/>
  <c r="M21" i="1"/>
  <c r="N21" i="1"/>
  <c r="O21" i="1" l="1"/>
  <c r="P21" i="1" s="1"/>
  <c r="N20" i="1"/>
  <c r="M20" i="1"/>
  <c r="L20" i="1"/>
  <c r="Q20" i="1" s="1"/>
  <c r="N22" i="1"/>
  <c r="M22" i="1"/>
  <c r="L22" i="1"/>
  <c r="Q22" i="1" s="1"/>
  <c r="C17" i="1" l="1"/>
  <c r="O22" i="1"/>
  <c r="P22" i="1" s="1"/>
  <c r="O20" i="1"/>
  <c r="P20" i="1" s="1"/>
</calcChain>
</file>

<file path=xl/sharedStrings.xml><?xml version="1.0" encoding="utf-8"?>
<sst xmlns="http://schemas.openxmlformats.org/spreadsheetml/2006/main" count="52" uniqueCount="42">
  <si>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</si>
  <si>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</si>
  <si>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</si>
  <si>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</si>
  <si>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</si>
  <si>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</si>
  <si>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</si>
  <si>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</si>
  <si>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</si>
  <si>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</si>
  <si>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</si>
  <si>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</si>
  <si>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</si>
  <si>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</si>
  <si>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</si>
  <si>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</si>
  <si>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</si>
  <si>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</si>
  <si>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</si>
  <si>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</si>
  <si>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</si>
  <si>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</si>
  <si>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</si>
  <si>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</si>
  <si>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</si>
  <si>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</si>
  <si>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</si>
  <si>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</si>
  <si>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</si>
  <si>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</si>
  <si>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</si>
  <si>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</si>
  <si>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</si>
  <si>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№ 237-23</t>
  </si>
  <si>
    <t>на поставку лекарственных препаратов группы средства питания</t>
  </si>
  <si>
    <t>Смесь энтеральная</t>
  </si>
  <si>
    <t>Уп.</t>
  </si>
  <si>
    <t>Начальная (максимальная) цена договора устанавливается в размере 157 555,40 руб. (сто пятьдесят семь тысяч пятьсот пятьдесят пять рублей сорок копеек)</t>
  </si>
  <si>
    <t>КП вх.№ 540/с от 04.10.2023</t>
  </si>
  <si>
    <t>КП вх.№ 543/с от 04.10.2023</t>
  </si>
  <si>
    <t>КП вх.№ 542/с от 04.10.2023</t>
  </si>
  <si>
    <t>КП вх.№ 541/с от 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</si>
</sst>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4" zoomScale="85" zoomScaleNormal="85" zoomScalePageLayoutView="70" workbookViewId="0">
      <selection activeCell="M31" sqref="M31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8" width="18.85546875" style="1" customWidth="1"/>
    <col min="9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0" t="s">
        <v>34</v>
      </c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33" t="s">
        <v>30</v>
      </c>
      <c r="O12" s="33"/>
      <c r="P12" s="17"/>
      <c r="Q12" s="16" t="s">
        <v>31</v>
      </c>
    </row>
    <row r="14" spans="1:17" x14ac:dyDescent="0.25">
      <c r="B14" s="37" t="s">
        <v>15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7" hidden="1" x14ac:dyDescent="0.25"/>
    <row r="16" spans="1:17" x14ac:dyDescent="0.25">
      <c r="A16" s="22"/>
      <c r="B16" s="22"/>
      <c r="C16" s="22"/>
      <c r="D16" s="22"/>
    </row>
    <row r="17" spans="1:19" ht="75" x14ac:dyDescent="0.25">
      <c r="A17" s="41" t="s">
        <v>11</v>
      </c>
      <c r="B17" s="42"/>
      <c r="C17" s="43">
        <f>SUM(Q20:Q22)</f>
        <v>157555.4</v>
      </c>
      <c r="D17" s="42"/>
      <c r="E17" s="13" t="s">
        <v>38</v>
      </c>
      <c r="F17" s="13" t="s">
        <v>41</v>
      </c>
      <c r="G17" s="13" t="s">
        <v>40</v>
      </c>
      <c r="H17" s="13" t="s">
        <v>39</v>
      </c>
      <c r="I17" s="15" t="s">
        <v>32</v>
      </c>
      <c r="J17" s="15"/>
      <c r="K17" s="13"/>
      <c r="L17" s="23"/>
      <c r="M17" s="10"/>
      <c r="N17" s="10"/>
      <c r="O17" s="10"/>
      <c r="P17" s="10"/>
      <c r="Q17" s="12"/>
    </row>
    <row r="18" spans="1:19" ht="30" customHeight="1" x14ac:dyDescent="0.25">
      <c r="A18" s="31" t="s">
        <v>0</v>
      </c>
      <c r="B18" s="31" t="s">
        <v>1</v>
      </c>
      <c r="C18" s="31" t="s">
        <v>2</v>
      </c>
      <c r="D18" s="31"/>
      <c r="E18" s="23" t="s">
        <v>23</v>
      </c>
      <c r="F18" s="23" t="s">
        <v>24</v>
      </c>
      <c r="G18" s="23" t="s">
        <v>25</v>
      </c>
      <c r="H18" s="23" t="s">
        <v>26</v>
      </c>
      <c r="I18" s="23" t="s">
        <v>27</v>
      </c>
      <c r="J18" s="23" t="s">
        <v>28</v>
      </c>
      <c r="K18" s="23" t="s">
        <v>29</v>
      </c>
      <c r="L18" s="44" t="s">
        <v>12</v>
      </c>
      <c r="M18" s="31" t="s">
        <v>8</v>
      </c>
      <c r="N18" s="31" t="s">
        <v>9</v>
      </c>
      <c r="O18" s="31" t="s">
        <v>10</v>
      </c>
      <c r="P18" s="31" t="s">
        <v>6</v>
      </c>
      <c r="Q18" s="40" t="s">
        <v>7</v>
      </c>
    </row>
    <row r="19" spans="1:19" x14ac:dyDescent="0.25">
      <c r="A19" s="32"/>
      <c r="B19" s="32"/>
      <c r="C19" s="21" t="s">
        <v>3</v>
      </c>
      <c r="D19" s="21" t="s">
        <v>4</v>
      </c>
      <c r="E19" s="25" t="s">
        <v>5</v>
      </c>
      <c r="F19" s="25" t="s">
        <v>5</v>
      </c>
      <c r="G19" s="25" t="s">
        <v>5</v>
      </c>
      <c r="H19" s="25" t="s">
        <v>5</v>
      </c>
      <c r="I19" s="25" t="s">
        <v>5</v>
      </c>
      <c r="J19" s="25" t="s">
        <v>5</v>
      </c>
      <c r="K19" s="25" t="s">
        <v>5</v>
      </c>
      <c r="L19" s="45"/>
      <c r="M19" s="31"/>
      <c r="N19" s="31"/>
      <c r="O19" s="31"/>
      <c r="P19" s="31"/>
      <c r="Q19" s="40"/>
    </row>
    <row r="20" spans="1:19" s="18" customFormat="1" x14ac:dyDescent="0.25">
      <c r="A20" s="24">
        <v>1</v>
      </c>
      <c r="B20" s="46" t="s">
        <v>35</v>
      </c>
      <c r="C20" s="29" t="s">
        <v>36</v>
      </c>
      <c r="D20" s="29">
        <v>48</v>
      </c>
      <c r="E20" s="15">
        <v>1360.5</v>
      </c>
      <c r="F20" s="15">
        <v>1269.8</v>
      </c>
      <c r="G20" s="15">
        <v>1179.0999999999999</v>
      </c>
      <c r="H20" s="15">
        <v>1199</v>
      </c>
      <c r="I20" s="15"/>
      <c r="J20" s="27"/>
      <c r="K20" s="27"/>
      <c r="L20" s="27">
        <f t="shared" ref="L20:L21" si="0">AVERAGE(E20:K20)</f>
        <v>1252.0999999999999</v>
      </c>
      <c r="M20" s="20">
        <f t="shared" ref="M20:M21" si="1" xml:space="preserve"> COUNT(E20:K20)</f>
        <v>4</v>
      </c>
      <c r="N20" s="20">
        <f t="shared" ref="N20:N21" si="2">STDEV(E20:K20)</f>
        <v>82.082194577549345</v>
      </c>
      <c r="O20" s="20">
        <f t="shared" ref="O20:O21" si="3">N20/L20*100</f>
        <v>6.5555622216715399</v>
      </c>
      <c r="P20" s="20" t="str">
        <f t="shared" ref="P20:P21" si="4">IF(O20&lt;33,"ОДНОРОДНЫЕ","НЕОДНОРОДНЫЕ")</f>
        <v>ОДНОРОДНЫЕ</v>
      </c>
      <c r="Q20" s="19">
        <f t="shared" ref="Q20:Q21" si="5">D20*L20</f>
        <v>60100.799999999996</v>
      </c>
    </row>
    <row r="21" spans="1:19" s="26" customFormat="1" x14ac:dyDescent="0.25">
      <c r="A21" s="28">
        <v>2</v>
      </c>
      <c r="B21" s="46" t="s">
        <v>35</v>
      </c>
      <c r="C21" s="29" t="s">
        <v>36</v>
      </c>
      <c r="D21" s="29">
        <v>40</v>
      </c>
      <c r="E21" s="15">
        <v>1092</v>
      </c>
      <c r="F21" s="15">
        <v>1019.2</v>
      </c>
      <c r="G21" s="15">
        <v>952.3</v>
      </c>
      <c r="H21" s="15">
        <v>1122</v>
      </c>
      <c r="I21" s="15"/>
      <c r="J21" s="27"/>
      <c r="K21" s="27"/>
      <c r="L21" s="27">
        <f t="shared" si="0"/>
        <v>1046.375</v>
      </c>
      <c r="M21" s="29">
        <f t="shared" si="1"/>
        <v>4</v>
      </c>
      <c r="N21" s="29">
        <f t="shared" si="2"/>
        <v>76.134458908784111</v>
      </c>
      <c r="O21" s="29">
        <f t="shared" si="3"/>
        <v>7.2760204428416309</v>
      </c>
      <c r="P21" s="29" t="str">
        <f t="shared" si="4"/>
        <v>ОДНОРОДНЫЕ</v>
      </c>
      <c r="Q21" s="27">
        <f t="shared" si="5"/>
        <v>41855</v>
      </c>
    </row>
    <row r="22" spans="1:19" s="18" customFormat="1" x14ac:dyDescent="0.25">
      <c r="A22" s="24">
        <v>3</v>
      </c>
      <c r="B22" s="46" t="s">
        <v>35</v>
      </c>
      <c r="C22" s="29" t="s">
        <v>36</v>
      </c>
      <c r="D22" s="29">
        <v>24</v>
      </c>
      <c r="E22" s="15">
        <v>2554.5</v>
      </c>
      <c r="F22" s="15">
        <v>2384.1999999999998</v>
      </c>
      <c r="G22" s="15">
        <v>2213.9</v>
      </c>
      <c r="H22" s="15">
        <v>2114</v>
      </c>
      <c r="I22" s="15"/>
      <c r="J22" s="27"/>
      <c r="K22" s="27"/>
      <c r="L22" s="27">
        <f t="shared" ref="L22" si="6">AVERAGE(E22:K22)</f>
        <v>2316.65</v>
      </c>
      <c r="M22" s="20">
        <f t="shared" ref="M22" si="7" xml:space="preserve"> COUNT(E22:K22)</f>
        <v>4</v>
      </c>
      <c r="N22" s="20">
        <f t="shared" ref="N22" si="8">STDEV(E22:K22)</f>
        <v>193.87299107061472</v>
      </c>
      <c r="O22" s="20">
        <f t="shared" ref="O22" si="9">N22/L22*100</f>
        <v>8.368678525915211</v>
      </c>
      <c r="P22" s="20" t="str">
        <f t="shared" ref="P22" si="10">IF(O22&lt;33,"ОДНОРОДНЫЕ","НЕОДНОРОДНЫЕ")</f>
        <v>ОДНОРОДНЫЕ</v>
      </c>
      <c r="Q22" s="19">
        <f t="shared" ref="Q22" si="11">D22*L22</f>
        <v>55599.600000000006</v>
      </c>
    </row>
    <row r="23" spans="1:19" x14ac:dyDescent="0.25">
      <c r="R23" s="9"/>
      <c r="S23" s="1"/>
    </row>
    <row r="24" spans="1:19" x14ac:dyDescent="0.25">
      <c r="A24" s="38" t="s">
        <v>18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9" x14ac:dyDescent="0.25">
      <c r="A25" s="39" t="s">
        <v>17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9" ht="1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9" s="8" customFormat="1" x14ac:dyDescent="0.25">
      <c r="A27" s="34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2"/>
      <c r="S27" s="2"/>
    </row>
    <row r="33" spans="16:16" x14ac:dyDescent="0.25">
      <c r="P33" s="9"/>
    </row>
  </sheetData>
  <mergeCells count="18">
    <mergeCell ref="P18:P19"/>
    <mergeCell ref="A18:A19"/>
    <mergeCell ref="G3:Q3"/>
    <mergeCell ref="B18:B19"/>
    <mergeCell ref="C18:D18"/>
    <mergeCell ref="N12:O12"/>
    <mergeCell ref="A27:Q27"/>
    <mergeCell ref="A26:Q26"/>
    <mergeCell ref="B14:P14"/>
    <mergeCell ref="A24:Q24"/>
    <mergeCell ref="A25:Q25"/>
    <mergeCell ref="Q18:Q19"/>
    <mergeCell ref="A17:B17"/>
    <mergeCell ref="C17:D17"/>
    <mergeCell ref="L18:L19"/>
    <mergeCell ref="M18:M19"/>
    <mergeCell ref="N18:N19"/>
    <mergeCell ref="O18:O19"/>
  </mergeCells>
  <conditionalFormatting sqref="P21:P22">
    <cfRule type="containsText" dxfId="17" priority="16" operator="containsText" text="НЕ">
      <formula>NOT(ISERROR(SEARCH("НЕ",P21)))</formula>
    </cfRule>
    <cfRule type="containsText" dxfId="16" priority="17" operator="containsText" text="ОДНОРОДНЫЕ">
      <formula>NOT(ISERROR(SEARCH("ОДНОРОДНЫЕ",P21)))</formula>
    </cfRule>
    <cfRule type="containsText" dxfId="15" priority="18" operator="containsText" text="НЕОДНОРОДНЫЕ">
      <formula>NOT(ISERROR(SEARCH("НЕОДНОРОДНЫЕ",P21)))</formula>
    </cfRule>
  </conditionalFormatting>
  <conditionalFormatting sqref="P21:P22">
    <cfRule type="containsText" dxfId="14" priority="13" operator="containsText" text="НЕОДНОРОДНЫЕ">
      <formula>NOT(ISERROR(SEARCH("НЕОДНОРОДНЫЕ",P21)))</formula>
    </cfRule>
    <cfRule type="containsText" dxfId="13" priority="14" operator="containsText" text="ОДНОРОДНЫЕ">
      <formula>NOT(ISERROR(SEARCH("ОДНОРОДНЫЕ",P21)))</formula>
    </cfRule>
    <cfRule type="containsText" dxfId="12" priority="15" operator="containsText" text="НЕОДНОРОДНЫЕ">
      <formula>NOT(ISERROR(SEARCH("НЕОДНОРОДНЫЕ",P21)))</formula>
    </cfRule>
  </conditionalFormatting>
  <conditionalFormatting sqref="P20">
    <cfRule type="containsText" dxfId="11" priority="10" operator="containsText" text="НЕ">
      <formula>NOT(ISERROR(SEARCH("НЕ",P20)))</formula>
    </cfRule>
    <cfRule type="containsText" dxfId="10" priority="11" operator="containsText" text="ОДНОРОДНЫЕ">
      <formula>NOT(ISERROR(SEARCH("ОДНОРОДНЫЕ",P20)))</formula>
    </cfRule>
    <cfRule type="containsText" dxfId="9" priority="12" operator="containsText" text="НЕОДНОРОДНЫЕ">
      <formula>NOT(ISERROR(SEARCH("НЕОДНОРОДНЫЕ",P20)))</formula>
    </cfRule>
  </conditionalFormatting>
  <conditionalFormatting sqref="P20">
    <cfRule type="containsText" dxfId="8" priority="7" operator="containsText" text="НЕОДНОРОДНЫЕ">
      <formula>NOT(ISERROR(SEARCH("НЕОДНОРОДНЫЕ",P20)))</formula>
    </cfRule>
    <cfRule type="containsText" dxfId="7" priority="8" operator="containsText" text="ОДНОРОДНЫЕ">
      <formula>NOT(ISERROR(SEARCH("ОДНОРОДНЫЕ",P20)))</formula>
    </cfRule>
    <cfRule type="containsText" dxfId="6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2023-10-11T01:55:14Z</dcterms:modified>
</cp:coreProperties>
</file>