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3" i="1" l="1"/>
  <c r="G23" i="1"/>
  <c r="E23" i="1"/>
  <c r="J22" i="1"/>
  <c r="O22" i="1" s="1"/>
  <c r="K22" i="1"/>
  <c r="L22" i="1"/>
  <c r="M22" i="1" l="1"/>
  <c r="N22" i="1" s="1"/>
  <c r="J21" i="1"/>
  <c r="O21" i="1" s="1"/>
  <c r="K21" i="1"/>
  <c r="L21" i="1"/>
  <c r="M21" i="1" l="1"/>
  <c r="N21" i="1" s="1"/>
  <c r="J19" i="1"/>
  <c r="O19" i="1" s="1"/>
  <c r="K19" i="1"/>
  <c r="L19" i="1"/>
  <c r="M19" i="1" l="1"/>
  <c r="N19" i="1" s="1"/>
  <c r="L20" i="1" l="1"/>
  <c r="K20" i="1"/>
  <c r="J20" i="1"/>
  <c r="O20" i="1" s="1"/>
  <c r="C16" i="1" s="1"/>
  <c r="M20" i="1" l="1"/>
  <c r="N20" i="1" s="1"/>
</calcChain>
</file>

<file path=xl/sharedStrings.xml><?xml version="1.0" encoding="utf-8"?>
<sst xmlns="http://schemas.openxmlformats.org/spreadsheetml/2006/main" count="49" uniqueCount="42">
  <si>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</si>
  <si>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</si>
  <si>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</si>
  <si>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</si>
  <si>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</si>
  <si>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</si>
  <si>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</si>
  <si>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</si>
  <si>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</si>
  <si>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</si>
  <si>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</si>
  <si>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</si>
  <si>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</si>
  <si>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</si>
  <si>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</si>
  <si>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</si>
  <si>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</si>
  <si>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</si>
  <si>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</si>
  <si>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</si>
  <si>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</si>
  <si>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</si>
  <si>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</si>
  <si>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</si>
  <si>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</si>
  <si>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</si>
  <si>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</si>
  <si>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</si>
  <si>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</si>
  <si>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</si>
  <si>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</si>
  <si>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кг</t>
  </si>
  <si>
    <t>№ 295-23</t>
  </si>
  <si>
    <t>на поставку овощей свежих (томаты, огурцы, перец, зелень) путем запроса котировок</t>
  </si>
  <si>
    <t>Томаты свежие</t>
  </si>
  <si>
    <t>Огурцы свежие</t>
  </si>
  <si>
    <t>Перец сладкий свежий</t>
  </si>
  <si>
    <t>Зелень свежая (лук зеленый, петрушка свежая, укроп свежий)</t>
  </si>
  <si>
    <t>Исходя из имеющегося у Заказчика объёма финансового обеспечения для осуществления закупки начальная (максимальная) цена договора устанавливается в размере 894500 руб. (восемьсот девяносто четыре тысячи пятьсот рублей 00 копеек)</t>
  </si>
  <si>
    <t>КП вх. 4424-11/23 от 30.11.2023</t>
  </si>
  <si>
    <t>КП вх. 4425-11/23 от 30.11.2023</t>
  </si>
  <si>
    <t>КП вх. 4423-11/23 от 30.11.2023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</si>
</sst>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.00\ _₽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65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tabSelected="1" zoomScale="85" zoomScaleNormal="85" zoomScalePageLayoutView="70" workbookViewId="0">
      <selection activeCell="E16" sqref="E16:G16"/>
    </sheetView>
  </sheetViews>
  <sheetFormatPr defaultRowHeight="15" x14ac:dyDescent="0.25"/>
  <cols>
    <col min="1" max="1" width="9.140625" style="6"/>
    <col min="2" max="2" width="32" style="6" customWidth="1"/>
    <col min="3" max="4" width="9.140625" style="6"/>
    <col min="5" max="7" width="17.85546875" style="1" customWidth="1"/>
    <col min="8" max="8" width="14.7109375" style="1" hidden="1" customWidth="1"/>
    <col min="9" max="9" width="14.42578125" style="1" hidden="1" customWidth="1"/>
    <col min="10" max="10" width="13.7109375" style="1" customWidth="1"/>
    <col min="11" max="11" width="9.42578125" style="6" customWidth="1"/>
    <col min="12" max="12" width="12.5703125" style="6" customWidth="1"/>
    <col min="13" max="13" width="10.28515625" style="6" customWidth="1"/>
    <col min="14" max="14" width="21.140625" style="6" customWidth="1"/>
    <col min="15" max="15" width="13.28515625" style="1" customWidth="1"/>
    <col min="16" max="16384" width="9.140625" style="4"/>
  </cols>
  <sheetData>
    <row r="1" spans="1:15" x14ac:dyDescent="0.25">
      <c r="O1" s="9" t="s">
        <v>27</v>
      </c>
    </row>
    <row r="2" spans="1:15" x14ac:dyDescent="0.25">
      <c r="O2" s="9" t="s">
        <v>28</v>
      </c>
    </row>
    <row r="3" spans="1:15" x14ac:dyDescent="0.25">
      <c r="O3" s="9" t="s">
        <v>33</v>
      </c>
    </row>
    <row r="4" spans="1:15" x14ac:dyDescent="0.25">
      <c r="O4" s="9" t="s">
        <v>29</v>
      </c>
    </row>
    <row r="5" spans="1:15" x14ac:dyDescent="0.25">
      <c r="O5" s="9" t="s">
        <v>30</v>
      </c>
    </row>
    <row r="6" spans="1:15" x14ac:dyDescent="0.25">
      <c r="O6" s="10" t="s">
        <v>32</v>
      </c>
    </row>
    <row r="7" spans="1:15" x14ac:dyDescent="0.25">
      <c r="O7" s="2" t="s">
        <v>16</v>
      </c>
    </row>
    <row r="8" spans="1:15" x14ac:dyDescent="0.25">
      <c r="O8" s="3" t="s">
        <v>21</v>
      </c>
    </row>
    <row r="9" spans="1:15" x14ac:dyDescent="0.25">
      <c r="O9" s="3" t="s">
        <v>17</v>
      </c>
    </row>
    <row r="11" spans="1:15" ht="28.9" customHeight="1" x14ac:dyDescent="0.25">
      <c r="L11" s="31" t="s">
        <v>20</v>
      </c>
      <c r="M11" s="31"/>
      <c r="O11" s="1" t="s">
        <v>18</v>
      </c>
    </row>
    <row r="13" spans="1:15" x14ac:dyDescent="0.25">
      <c r="B13" s="31" t="s">
        <v>19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</row>
    <row r="14" spans="1:15" hidden="1" x14ac:dyDescent="0.25"/>
    <row r="16" spans="1:15" s="6" customFormat="1" ht="48.75" customHeight="1" x14ac:dyDescent="0.25">
      <c r="A16" s="34" t="s">
        <v>14</v>
      </c>
      <c r="B16" s="35"/>
      <c r="C16" s="36">
        <f>SUM(O19:O22)</f>
        <v>951416.66666666663</v>
      </c>
      <c r="D16" s="35"/>
      <c r="E16" s="41" t="s">
        <v>39</v>
      </c>
      <c r="F16" s="41" t="s">
        <v>40</v>
      </c>
      <c r="G16" s="41" t="s">
        <v>41</v>
      </c>
      <c r="H16" s="8"/>
      <c r="I16" s="8"/>
      <c r="J16" s="7"/>
      <c r="K16" s="5"/>
      <c r="L16" s="5"/>
      <c r="M16" s="5"/>
      <c r="N16" s="5"/>
      <c r="O16" s="7"/>
    </row>
    <row r="17" spans="1:15" s="6" customFormat="1" ht="30" customHeight="1" x14ac:dyDescent="0.25">
      <c r="A17" s="28" t="s">
        <v>0</v>
      </c>
      <c r="B17" s="28" t="s">
        <v>1</v>
      </c>
      <c r="C17" s="28" t="s">
        <v>2</v>
      </c>
      <c r="D17" s="28"/>
      <c r="E17" s="7" t="s">
        <v>5</v>
      </c>
      <c r="F17" s="7" t="s">
        <v>7</v>
      </c>
      <c r="G17" s="7" t="s">
        <v>8</v>
      </c>
      <c r="H17" s="7" t="s">
        <v>22</v>
      </c>
      <c r="I17" s="7" t="s">
        <v>23</v>
      </c>
      <c r="J17" s="37" t="s">
        <v>15</v>
      </c>
      <c r="K17" s="28" t="s">
        <v>11</v>
      </c>
      <c r="L17" s="28" t="s">
        <v>12</v>
      </c>
      <c r="M17" s="28" t="s">
        <v>13</v>
      </c>
      <c r="N17" s="28" t="s">
        <v>9</v>
      </c>
      <c r="O17" s="33" t="s">
        <v>10</v>
      </c>
    </row>
    <row r="18" spans="1:15" s="6" customFormat="1" ht="30" x14ac:dyDescent="0.25">
      <c r="A18" s="28"/>
      <c r="B18" s="29"/>
      <c r="C18" s="20" t="s">
        <v>3</v>
      </c>
      <c r="D18" s="20" t="s">
        <v>4</v>
      </c>
      <c r="E18" s="7" t="s">
        <v>6</v>
      </c>
      <c r="F18" s="7" t="s">
        <v>6</v>
      </c>
      <c r="G18" s="7" t="s">
        <v>6</v>
      </c>
      <c r="H18" s="7" t="s">
        <v>6</v>
      </c>
      <c r="I18" s="7" t="s">
        <v>6</v>
      </c>
      <c r="J18" s="38"/>
      <c r="K18" s="28"/>
      <c r="L18" s="28"/>
      <c r="M18" s="28"/>
      <c r="N18" s="28"/>
      <c r="O18" s="33"/>
    </row>
    <row r="19" spans="1:15" s="13" customFormat="1" x14ac:dyDescent="0.25">
      <c r="A19" s="15">
        <v>1</v>
      </c>
      <c r="B19" s="40" t="s">
        <v>34</v>
      </c>
      <c r="C19" s="39" t="s">
        <v>31</v>
      </c>
      <c r="D19" s="23">
        <v>950</v>
      </c>
      <c r="E19" s="41">
        <v>250</v>
      </c>
      <c r="F19" s="41">
        <v>245</v>
      </c>
      <c r="G19" s="41">
        <v>230</v>
      </c>
      <c r="H19" s="14"/>
      <c r="I19" s="14"/>
      <c r="J19" s="14">
        <f t="shared" ref="J19" si="0">AVERAGE(E19:I19)</f>
        <v>241.66666666666666</v>
      </c>
      <c r="K19" s="12">
        <f t="shared" ref="K19" si="1">COUNT(E19:I19)</f>
        <v>3</v>
      </c>
      <c r="L19" s="12">
        <f t="shared" ref="L19" si="2">STDEV(E19:I19)</f>
        <v>10.408329997330663</v>
      </c>
      <c r="M19" s="12">
        <f t="shared" ref="M19" si="3">L19/J19*100</f>
        <v>4.3068951713092396</v>
      </c>
      <c r="N19" s="12" t="str">
        <f t="shared" ref="N19" si="4">IF(M19&lt;33,"ОДНОРОДНЫЕ","НЕОДНОРОДНЫЕ")</f>
        <v>ОДНОРОДНЫЕ</v>
      </c>
      <c r="O19" s="11">
        <f>D19*J19</f>
        <v>229583.33333333331</v>
      </c>
    </row>
    <row r="20" spans="1:15" s="6" customFormat="1" x14ac:dyDescent="0.25">
      <c r="A20" s="15">
        <v>2</v>
      </c>
      <c r="B20" s="40" t="s">
        <v>35</v>
      </c>
      <c r="C20" s="39" t="s">
        <v>31</v>
      </c>
      <c r="D20" s="23">
        <v>950</v>
      </c>
      <c r="E20" s="41">
        <v>295</v>
      </c>
      <c r="F20" s="41">
        <v>245</v>
      </c>
      <c r="G20" s="41">
        <v>180</v>
      </c>
      <c r="H20" s="7"/>
      <c r="I20" s="7"/>
      <c r="J20" s="7">
        <f t="shared" ref="J20" si="5">AVERAGE(E20:I20)</f>
        <v>240</v>
      </c>
      <c r="K20" s="5">
        <f t="shared" ref="K20" si="6">COUNT(E20:I20)</f>
        <v>3</v>
      </c>
      <c r="L20" s="5">
        <f t="shared" ref="L20" si="7">STDEV(E20:I20)</f>
        <v>57.662812973353979</v>
      </c>
      <c r="M20" s="5">
        <f t="shared" ref="M20" si="8">L20/J20*100</f>
        <v>24.026172072230825</v>
      </c>
      <c r="N20" s="5" t="str">
        <f t="shared" ref="N20" si="9">IF(M20&lt;33,"ОДНОРОДНЫЕ","НЕОДНОРОДНЫЕ")</f>
        <v>ОДНОРОДНЫЕ</v>
      </c>
      <c r="O20" s="11">
        <f>D20*J20</f>
        <v>228000</v>
      </c>
    </row>
    <row r="21" spans="1:15" s="17" customFormat="1" x14ac:dyDescent="0.25">
      <c r="A21" s="26">
        <v>3</v>
      </c>
      <c r="B21" s="40" t="s">
        <v>36</v>
      </c>
      <c r="C21" s="39" t="s">
        <v>31</v>
      </c>
      <c r="D21" s="23">
        <v>1000</v>
      </c>
      <c r="E21" s="41">
        <v>260</v>
      </c>
      <c r="F21" s="41">
        <v>269</v>
      </c>
      <c r="G21" s="41">
        <v>280</v>
      </c>
      <c r="H21" s="18"/>
      <c r="I21" s="18"/>
      <c r="J21" s="18">
        <f t="shared" ref="J21:J22" si="10">AVERAGE(E21:I21)</f>
        <v>269.66666666666669</v>
      </c>
      <c r="K21" s="16">
        <f t="shared" ref="K21:K22" si="11">COUNT(E21:I21)</f>
        <v>3</v>
      </c>
      <c r="L21" s="16">
        <f t="shared" ref="L21:L22" si="12">STDEV(E21:I21)</f>
        <v>10.016652800877813</v>
      </c>
      <c r="M21" s="16">
        <f t="shared" ref="M21:M22" si="13">L21/J21*100</f>
        <v>3.7144571573094485</v>
      </c>
      <c r="N21" s="16" t="str">
        <f t="shared" ref="N21:N22" si="14">IF(M21&lt;33,"ОДНОРОДНЫЕ","НЕОДНОРОДНЫЕ")</f>
        <v>ОДНОРОДНЫЕ</v>
      </c>
      <c r="O21" s="11">
        <f t="shared" ref="O21:O22" si="15">D21*J21</f>
        <v>269666.66666666669</v>
      </c>
    </row>
    <row r="22" spans="1:15" s="24" customFormat="1" ht="30" x14ac:dyDescent="0.25">
      <c r="A22" s="26">
        <v>4</v>
      </c>
      <c r="B22" s="40" t="s">
        <v>37</v>
      </c>
      <c r="C22" s="39" t="s">
        <v>31</v>
      </c>
      <c r="D22" s="23">
        <v>500</v>
      </c>
      <c r="E22" s="41">
        <v>420</v>
      </c>
      <c r="F22" s="41">
        <v>475</v>
      </c>
      <c r="G22" s="41">
        <v>450</v>
      </c>
      <c r="H22" s="25"/>
      <c r="I22" s="25"/>
      <c r="J22" s="25">
        <f t="shared" si="10"/>
        <v>448.33333333333331</v>
      </c>
      <c r="K22" s="27">
        <f t="shared" si="11"/>
        <v>3</v>
      </c>
      <c r="L22" s="27">
        <f t="shared" si="12"/>
        <v>27.537852736430509</v>
      </c>
      <c r="M22" s="27">
        <f t="shared" si="13"/>
        <v>6.1422719858209316</v>
      </c>
      <c r="N22" s="27" t="str">
        <f t="shared" si="14"/>
        <v>ОДНОРОДНЫЕ</v>
      </c>
      <c r="O22" s="11">
        <f t="shared" si="15"/>
        <v>224166.66666666666</v>
      </c>
    </row>
    <row r="23" spans="1:15" s="6" customFormat="1" ht="14.45" customHeight="1" x14ac:dyDescent="0.25">
      <c r="A23" s="5"/>
      <c r="B23" s="19" t="s">
        <v>25</v>
      </c>
      <c r="C23" s="21"/>
      <c r="D23" s="22"/>
      <c r="E23" s="7">
        <f>SUMPRODUCT($D$19:$D$22,E19:E22)</f>
        <v>987750</v>
      </c>
      <c r="F23" s="25">
        <f>SUMPRODUCT($D$19:$D$22,F19:F22)</f>
        <v>972000</v>
      </c>
      <c r="G23" s="25">
        <f>SUMPRODUCT($D$19:$D$22,G19:G22)</f>
        <v>894500</v>
      </c>
      <c r="H23" s="7"/>
      <c r="I23" s="7"/>
      <c r="J23" s="7"/>
      <c r="K23" s="5"/>
      <c r="L23" s="5"/>
      <c r="M23" s="5"/>
      <c r="N23" s="5"/>
      <c r="O23" s="7"/>
    </row>
    <row r="24" spans="1:15" hidden="1" x14ac:dyDescent="0.25"/>
    <row r="26" spans="1:15" x14ac:dyDescent="0.25">
      <c r="A26" s="32" t="s">
        <v>26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</row>
    <row r="27" spans="1:15" x14ac:dyDescent="0.25">
      <c r="A27" s="32" t="s">
        <v>24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</row>
    <row r="28" spans="1:15" x14ac:dyDescent="0.25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</row>
    <row r="29" spans="1:15" s="6" customFormat="1" ht="32.450000000000003" customHeight="1" x14ac:dyDescent="0.2">
      <c r="A29" s="30" t="s">
        <v>38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</row>
  </sheetData>
  <mergeCells count="17">
    <mergeCell ref="A17:A18"/>
    <mergeCell ref="B17:B18"/>
    <mergeCell ref="C17:D17"/>
    <mergeCell ref="A29:O29"/>
    <mergeCell ref="L11:M11"/>
    <mergeCell ref="B13:N13"/>
    <mergeCell ref="A26:O26"/>
    <mergeCell ref="A27:O27"/>
    <mergeCell ref="A28:O28"/>
    <mergeCell ref="O17:O18"/>
    <mergeCell ref="A16:B16"/>
    <mergeCell ref="C16:D16"/>
    <mergeCell ref="J17:J18"/>
    <mergeCell ref="K17:K18"/>
    <mergeCell ref="L17:L18"/>
    <mergeCell ref="M17:M18"/>
    <mergeCell ref="N17:N18"/>
  </mergeCells>
  <conditionalFormatting sqref="N19:N23">
    <cfRule type="containsText" dxfId="5" priority="16" operator="containsText" text="НЕ">
      <formula>NOT(ISERROR(SEARCH("НЕ",N19)))</formula>
    </cfRule>
    <cfRule type="containsText" dxfId="4" priority="17" operator="containsText" text="ОДНОРОДНЫЕ">
      <formula>NOT(ISERROR(SEARCH("ОДНОРОДНЫЕ",N19)))</formula>
    </cfRule>
    <cfRule type="containsText" dxfId="3" priority="18" operator="containsText" text="НЕОДНОРОДНЫЕ">
      <formula>NOT(ISERROR(SEARCH("НЕОДНОРОДНЫЕ",N19)))</formula>
    </cfRule>
  </conditionalFormatting>
  <conditionalFormatting sqref="N19:N23">
    <cfRule type="containsText" dxfId="2" priority="13" operator="containsText" text="НЕОДНОРОДНЫЕ">
      <formula>NOT(ISERROR(SEARCH("НЕОДНОРОДНЫЕ",N19)))</formula>
    </cfRule>
    <cfRule type="containsText" dxfId="1" priority="14" operator="containsText" text="ОДНОРОДНЫЕ">
      <formula>NOT(ISERROR(SEARCH("ОДНОРОДНЫЕ",N19)))</formula>
    </cfRule>
    <cfRule type="containsText" dxfId="0" priority="15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2023-11-30T07:54:50Z</dcterms:modified>
</cp:coreProperties>
</file>