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5" i="1" l="1"/>
  <c r="G25" i="1"/>
  <c r="E25" i="1"/>
  <c r="J22" i="1"/>
  <c r="O22" i="1" s="1"/>
  <c r="K22" i="1"/>
  <c r="L22" i="1"/>
  <c r="J23" i="1"/>
  <c r="K23" i="1"/>
  <c r="L23" i="1"/>
  <c r="O23" i="1"/>
  <c r="J24" i="1"/>
  <c r="O24" i="1" s="1"/>
  <c r="K24" i="1"/>
  <c r="L24" i="1"/>
  <c r="M24" i="1" s="1"/>
  <c r="N24" i="1" s="1"/>
  <c r="M23" i="1" l="1"/>
  <c r="N23" i="1" s="1"/>
  <c r="M22" i="1"/>
  <c r="N22" i="1" s="1"/>
  <c r="J21" i="1"/>
  <c r="O21" i="1" s="1"/>
  <c r="K21" i="1"/>
  <c r="L21" i="1"/>
  <c r="M21" i="1" l="1"/>
  <c r="N21" i="1" s="1"/>
  <c r="J19" i="1"/>
  <c r="O19" i="1" s="1"/>
  <c r="K19" i="1"/>
  <c r="L19" i="1"/>
  <c r="M19" i="1" l="1"/>
  <c r="N19" i="1" s="1"/>
  <c r="L20" i="1" l="1"/>
  <c r="K20" i="1"/>
  <c r="J20" i="1"/>
  <c r="O20" i="1" s="1"/>
  <c r="C16" i="1" s="1"/>
  <c r="M20" i="1" l="1"/>
  <c r="N20" i="1" s="1"/>
</calcChain>
</file>

<file path=xl/sharedStrings.xml><?xml version="1.0" encoding="utf-8"?>
<sst xmlns="http://schemas.openxmlformats.org/spreadsheetml/2006/main" count="53" uniqueCount="45">
  <si>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</si>
  <si>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</si>
  <si>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</si>
  <si>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</si>
  <si>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</si>
  <si>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</si>
  <si>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</si>
  <si>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</si>
  <si>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</si>
  <si>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</si>
  <si>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</si>
  <si>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</si>
  <si>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</si>
  <si>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</si>
  <si>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</si>
  <si>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</si>
  <si>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</si>
  <si>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</si>
  <si>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</si>
  <si>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</si>
  <si>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</si>
  <si>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</si>
  <si>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</si>
  <si>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</si>
  <si>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</si>
  <si>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</si>
  <si>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</si>
  <si>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</si>
  <si>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</si>
  <si>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</si>
  <si>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</si>
  <si>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 4343-11/23 от 22.11.2023</t>
  </si>
  <si>
    <t>КП вх. 4342-11/23 от 22.11.2023</t>
  </si>
  <si>
    <t xml:space="preserve">Горошек зеленый консервированный </t>
  </si>
  <si>
    <t xml:space="preserve">Икра из кабачков </t>
  </si>
  <si>
    <t>Морская капуста консервированная или «Салат из морской капусты»</t>
  </si>
  <si>
    <t xml:space="preserve">Огурцы консервированные </t>
  </si>
  <si>
    <t xml:space="preserve">Томатная паста концентрированная </t>
  </si>
  <si>
    <t>Сок восстановленный осветленный, с мякотью (фруктовые, фруктово-овощные, овощные) Т/П, С/Б 1л</t>
  </si>
  <si>
    <t>кг</t>
  </si>
  <si>
    <t>л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</si>
  <si>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953585 руб. (девятьсот пятьдесят три тысячи пятьсот восемьдесят пять рублей 00 копеек)</t>
  </si>
  <si>
    <t>№ 294-23</t>
  </si>
  <si>
    <t>на поставку бакалейной продукции (консервы овощные) путем запроса котировок</t>
  </si>
  <si>
    <t>КП вх. 4426-11/23 от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</si>
</sst>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85" zoomScaleNormal="85" zoomScalePageLayoutView="70" workbookViewId="0">
      <selection activeCell="J22" sqref="J22"/>
    </sheetView>
  </sheetViews>
  <sheetFormatPr defaultRowHeight="15" x14ac:dyDescent="0.25"/>
  <cols>
    <col min="1" max="1" width="9.140625" style="6"/>
    <col min="2" max="2" width="32" style="6" customWidth="1"/>
    <col min="3" max="4" width="9.140625" style="6"/>
    <col min="5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21.140625" style="6" customWidth="1"/>
    <col min="15" max="15" width="13.28515625" style="1" customWidth="1"/>
    <col min="16" max="16384" width="9.140625" style="4"/>
  </cols>
  <sheetData>
    <row r="1" spans="1:15" x14ac:dyDescent="0.25">
      <c r="O1" s="9" t="s">
        <v>27</v>
      </c>
    </row>
    <row r="2" spans="1:15" x14ac:dyDescent="0.25">
      <c r="O2" s="9" t="s">
        <v>28</v>
      </c>
    </row>
    <row r="3" spans="1:15" x14ac:dyDescent="0.25">
      <c r="O3" s="9" t="s">
        <v>43</v>
      </c>
    </row>
    <row r="4" spans="1:15" x14ac:dyDescent="0.25">
      <c r="O4" s="9" t="s">
        <v>29</v>
      </c>
    </row>
    <row r="5" spans="1:15" x14ac:dyDescent="0.25">
      <c r="O5" s="9" t="s">
        <v>30</v>
      </c>
    </row>
    <row r="6" spans="1:15" x14ac:dyDescent="0.25">
      <c r="O6" s="10" t="s">
        <v>42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33" t="s">
        <v>20</v>
      </c>
      <c r="M11" s="33"/>
      <c r="O11" s="1" t="s">
        <v>18</v>
      </c>
    </row>
    <row r="13" spans="1:15" x14ac:dyDescent="0.25">
      <c r="B13" s="33" t="s">
        <v>19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5" hidden="1" x14ac:dyDescent="0.25"/>
    <row r="16" spans="1:15" s="6" customFormat="1" ht="48.75" customHeight="1" x14ac:dyDescent="0.25">
      <c r="A16" s="36" t="s">
        <v>14</v>
      </c>
      <c r="B16" s="37"/>
      <c r="C16" s="38">
        <f>SUM(O19:O24)</f>
        <v>1094875</v>
      </c>
      <c r="D16" s="37"/>
      <c r="E16" s="30" t="s">
        <v>32</v>
      </c>
      <c r="F16" s="30" t="s">
        <v>31</v>
      </c>
      <c r="G16" s="30" t="s">
        <v>44</v>
      </c>
      <c r="H16" s="8"/>
      <c r="I16" s="8"/>
      <c r="J16" s="7"/>
      <c r="K16" s="5"/>
      <c r="L16" s="5"/>
      <c r="M16" s="5"/>
      <c r="N16" s="5"/>
      <c r="O16" s="7"/>
    </row>
    <row r="17" spans="1:15" s="6" customFormat="1" ht="30" customHeight="1" x14ac:dyDescent="0.25">
      <c r="A17" s="31" t="s">
        <v>0</v>
      </c>
      <c r="B17" s="31" t="s">
        <v>1</v>
      </c>
      <c r="C17" s="31" t="s">
        <v>2</v>
      </c>
      <c r="D17" s="31"/>
      <c r="E17" s="7" t="s">
        <v>5</v>
      </c>
      <c r="F17" s="7" t="s">
        <v>7</v>
      </c>
      <c r="G17" s="7" t="s">
        <v>8</v>
      </c>
      <c r="H17" s="7" t="s">
        <v>22</v>
      </c>
      <c r="I17" s="7" t="s">
        <v>23</v>
      </c>
      <c r="J17" s="39" t="s">
        <v>15</v>
      </c>
      <c r="K17" s="31" t="s">
        <v>11</v>
      </c>
      <c r="L17" s="31" t="s">
        <v>12</v>
      </c>
      <c r="M17" s="31" t="s">
        <v>13</v>
      </c>
      <c r="N17" s="31" t="s">
        <v>9</v>
      </c>
      <c r="O17" s="35" t="s">
        <v>10</v>
      </c>
    </row>
    <row r="18" spans="1:15" s="6" customFormat="1" ht="30" x14ac:dyDescent="0.25">
      <c r="A18" s="31"/>
      <c r="B18" s="41"/>
      <c r="C18" s="22" t="s">
        <v>3</v>
      </c>
      <c r="D18" s="22" t="s">
        <v>4</v>
      </c>
      <c r="E18" s="7" t="s">
        <v>6</v>
      </c>
      <c r="F18" s="7" t="s">
        <v>6</v>
      </c>
      <c r="G18" s="7" t="s">
        <v>6</v>
      </c>
      <c r="H18" s="7" t="s">
        <v>6</v>
      </c>
      <c r="I18" s="7" t="s">
        <v>6</v>
      </c>
      <c r="J18" s="40"/>
      <c r="K18" s="31"/>
      <c r="L18" s="31"/>
      <c r="M18" s="31"/>
      <c r="N18" s="31"/>
      <c r="O18" s="35"/>
    </row>
    <row r="19" spans="1:15" s="14" customFormat="1" ht="30" x14ac:dyDescent="0.25">
      <c r="A19" s="16">
        <v>1</v>
      </c>
      <c r="B19" s="42" t="s">
        <v>33</v>
      </c>
      <c r="C19" s="25" t="s">
        <v>39</v>
      </c>
      <c r="D19" s="25">
        <v>1100</v>
      </c>
      <c r="E19" s="21">
        <v>215</v>
      </c>
      <c r="F19" s="15">
        <v>205</v>
      </c>
      <c r="G19" s="30">
        <v>135.80000000000001</v>
      </c>
      <c r="H19" s="15"/>
      <c r="I19" s="15"/>
      <c r="J19" s="15">
        <f t="shared" ref="J19" si="0">AVERAGE(E19:I19)</f>
        <v>185.26666666666665</v>
      </c>
      <c r="K19" s="13">
        <f t="shared" ref="K19" si="1">COUNT(E19:I19)</f>
        <v>3</v>
      </c>
      <c r="L19" s="13">
        <f t="shared" ref="L19" si="2">STDEV(E19:I19)</f>
        <v>43.130190508892262</v>
      </c>
      <c r="M19" s="13">
        <f t="shared" ref="M19" si="3">L19/J19*100</f>
        <v>23.28005964855646</v>
      </c>
      <c r="N19" s="13" t="str">
        <f t="shared" ref="N19" si="4">IF(M19&lt;33,"ОДНОРОДНЫЕ","НЕОДНОРОДНЫЕ")</f>
        <v>ОДНОРОДНЫЕ</v>
      </c>
      <c r="O19" s="11">
        <f>D19*J19</f>
        <v>203793.33333333331</v>
      </c>
    </row>
    <row r="20" spans="1:15" s="6" customFormat="1" x14ac:dyDescent="0.25">
      <c r="A20" s="16">
        <v>2</v>
      </c>
      <c r="B20" s="42" t="s">
        <v>34</v>
      </c>
      <c r="C20" s="25" t="s">
        <v>39</v>
      </c>
      <c r="D20" s="25">
        <v>1000</v>
      </c>
      <c r="E20" s="21">
        <v>158</v>
      </c>
      <c r="F20" s="12">
        <v>150</v>
      </c>
      <c r="G20" s="30">
        <v>132</v>
      </c>
      <c r="H20" s="7"/>
      <c r="I20" s="7"/>
      <c r="J20" s="7">
        <f t="shared" ref="J20" si="5">AVERAGE(E20:I20)</f>
        <v>146.66666666666666</v>
      </c>
      <c r="K20" s="5">
        <f t="shared" ref="K20" si="6">COUNT(E20:I20)</f>
        <v>3</v>
      </c>
      <c r="L20" s="5">
        <f t="shared" ref="L20" si="7">STDEV(E20:I20)</f>
        <v>13.316656236958785</v>
      </c>
      <c r="M20" s="5">
        <f t="shared" ref="M20" si="8">L20/J20*100</f>
        <v>9.0795383433809906</v>
      </c>
      <c r="N20" s="5" t="str">
        <f t="shared" ref="N20" si="9">IF(M20&lt;33,"ОДНОРОДНЫЕ","НЕОДНОРОДНЫЕ")</f>
        <v>ОДНОРОДНЫЕ</v>
      </c>
      <c r="O20" s="11">
        <f>D20*J20</f>
        <v>146666.66666666666</v>
      </c>
    </row>
    <row r="21" spans="1:15" s="18" customFormat="1" ht="45" x14ac:dyDescent="0.25">
      <c r="A21" s="28">
        <v>3</v>
      </c>
      <c r="B21" s="42" t="s">
        <v>35</v>
      </c>
      <c r="C21" s="25" t="s">
        <v>39</v>
      </c>
      <c r="D21" s="25">
        <v>250</v>
      </c>
      <c r="E21" s="21">
        <v>263</v>
      </c>
      <c r="F21" s="19">
        <v>250</v>
      </c>
      <c r="G21" s="30">
        <v>239.9</v>
      </c>
      <c r="H21" s="19"/>
      <c r="I21" s="19"/>
      <c r="J21" s="19">
        <f t="shared" ref="J21:J22" si="10">AVERAGE(E21:I21)</f>
        <v>250.96666666666667</v>
      </c>
      <c r="K21" s="17">
        <f t="shared" ref="K21:K22" si="11">COUNT(E21:I21)</f>
        <v>3</v>
      </c>
      <c r="L21" s="17">
        <f t="shared" ref="L21:L22" si="12">STDEV(E21:I21)</f>
        <v>11.580299362854714</v>
      </c>
      <c r="M21" s="17">
        <f t="shared" ref="M21:M22" si="13">L21/J21*100</f>
        <v>4.6142778707084799</v>
      </c>
      <c r="N21" s="17" t="str">
        <f t="shared" ref="N21:N22" si="14">IF(M21&lt;33,"ОДНОРОДНЫЕ","НЕОДНОРОДНЫЕ")</f>
        <v>ОДНОРОДНЫЕ</v>
      </c>
      <c r="O21" s="11">
        <f t="shared" ref="O21:O22" si="15">D21*J21</f>
        <v>62741.666666666664</v>
      </c>
    </row>
    <row r="22" spans="1:15" s="26" customFormat="1" x14ac:dyDescent="0.25">
      <c r="A22" s="28">
        <v>4</v>
      </c>
      <c r="B22" s="42" t="s">
        <v>36</v>
      </c>
      <c r="C22" s="25" t="s">
        <v>39</v>
      </c>
      <c r="D22" s="25">
        <v>1200</v>
      </c>
      <c r="E22" s="21">
        <v>184</v>
      </c>
      <c r="F22" s="27">
        <v>175</v>
      </c>
      <c r="G22" s="30">
        <v>136.5</v>
      </c>
      <c r="H22" s="27"/>
      <c r="I22" s="27"/>
      <c r="J22" s="27">
        <f t="shared" si="10"/>
        <v>165.16666666666666</v>
      </c>
      <c r="K22" s="29">
        <f t="shared" si="11"/>
        <v>3</v>
      </c>
      <c r="L22" s="29">
        <f t="shared" si="12"/>
        <v>25.230603110772755</v>
      </c>
      <c r="M22" s="29">
        <f t="shared" si="13"/>
        <v>15.275844466663626</v>
      </c>
      <c r="N22" s="29" t="str">
        <f t="shared" si="14"/>
        <v>ОДНОРОДНЫЕ</v>
      </c>
      <c r="O22" s="11">
        <f t="shared" si="15"/>
        <v>198200</v>
      </c>
    </row>
    <row r="23" spans="1:15" s="26" customFormat="1" ht="30" x14ac:dyDescent="0.25">
      <c r="A23" s="28">
        <v>5</v>
      </c>
      <c r="B23" s="42" t="s">
        <v>37</v>
      </c>
      <c r="C23" s="25" t="s">
        <v>39</v>
      </c>
      <c r="D23" s="25">
        <v>230</v>
      </c>
      <c r="E23" s="21">
        <v>263</v>
      </c>
      <c r="F23" s="27">
        <v>250</v>
      </c>
      <c r="G23" s="30">
        <v>141</v>
      </c>
      <c r="H23" s="27"/>
      <c r="I23" s="27"/>
      <c r="J23" s="27">
        <f t="shared" ref="J23:J24" si="16">AVERAGE(E23:I23)</f>
        <v>218</v>
      </c>
      <c r="K23" s="29">
        <f t="shared" ref="K23:K24" si="17">COUNT(E23:I23)</f>
        <v>3</v>
      </c>
      <c r="L23" s="29">
        <f t="shared" ref="L23:L24" si="18">STDEV(E23:I23)</f>
        <v>67</v>
      </c>
      <c r="M23" s="29">
        <f t="shared" ref="M23:M24" si="19">L23/J23*100</f>
        <v>30.73394495412844</v>
      </c>
      <c r="N23" s="29" t="str">
        <f t="shared" ref="N23:N24" si="20">IF(M23&lt;33,"ОДНОРОДНЫЕ","НЕОДНОРОДНЫЕ")</f>
        <v>ОДНОРОДНЫЕ</v>
      </c>
      <c r="O23" s="11">
        <f t="shared" ref="O23:O24" si="21">D23*J23</f>
        <v>50140</v>
      </c>
    </row>
    <row r="24" spans="1:15" s="26" customFormat="1" ht="60" x14ac:dyDescent="0.25">
      <c r="A24" s="28">
        <v>6</v>
      </c>
      <c r="B24" s="43" t="s">
        <v>38</v>
      </c>
      <c r="C24" s="25" t="s">
        <v>40</v>
      </c>
      <c r="D24" s="25">
        <v>4000</v>
      </c>
      <c r="E24" s="21">
        <v>113</v>
      </c>
      <c r="F24" s="27">
        <v>108</v>
      </c>
      <c r="G24" s="30">
        <v>104</v>
      </c>
      <c r="H24" s="27"/>
      <c r="I24" s="27"/>
      <c r="J24" s="27">
        <f t="shared" si="16"/>
        <v>108.33333333333333</v>
      </c>
      <c r="K24" s="29">
        <f t="shared" si="17"/>
        <v>3</v>
      </c>
      <c r="L24" s="29">
        <f t="shared" si="18"/>
        <v>4.5092497528228943</v>
      </c>
      <c r="M24" s="29">
        <f t="shared" si="19"/>
        <v>4.1623843872211328</v>
      </c>
      <c r="N24" s="29" t="str">
        <f t="shared" si="20"/>
        <v>ОДНОРОДНЫЕ</v>
      </c>
      <c r="O24" s="11">
        <f t="shared" si="21"/>
        <v>433333.33333333331</v>
      </c>
    </row>
    <row r="25" spans="1:15" s="6" customFormat="1" ht="14.45" customHeight="1" x14ac:dyDescent="0.25">
      <c r="A25" s="5"/>
      <c r="B25" s="20" t="s">
        <v>25</v>
      </c>
      <c r="C25" s="23"/>
      <c r="D25" s="24"/>
      <c r="E25" s="7">
        <f>SUMPRODUCT($D$19:$D$24,E19:E24)</f>
        <v>1193540</v>
      </c>
      <c r="F25" s="27">
        <f>SUMPRODUCT($D$19:$D$24,F19:F24)</f>
        <v>1137500</v>
      </c>
      <c r="G25" s="27">
        <f>SUMPRODUCT($D$19:$D$24,G19:G24)</f>
        <v>953585</v>
      </c>
      <c r="H25" s="7"/>
      <c r="I25" s="7"/>
      <c r="J25" s="7"/>
      <c r="K25" s="5"/>
      <c r="L25" s="5"/>
      <c r="M25" s="5"/>
      <c r="N25" s="5"/>
      <c r="O25" s="7"/>
    </row>
    <row r="26" spans="1:15" hidden="1" x14ac:dyDescent="0.25"/>
    <row r="28" spans="1:15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x14ac:dyDescent="0.25">
      <c r="A29" s="34" t="s">
        <v>24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 s="6" customFormat="1" ht="32.450000000000003" customHeight="1" x14ac:dyDescent="0.2">
      <c r="A31" s="32" t="s">
        <v>41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</sheetData>
  <mergeCells count="17">
    <mergeCell ref="B17:B18"/>
    <mergeCell ref="C17:D17"/>
    <mergeCell ref="A31:O31"/>
    <mergeCell ref="L11:M11"/>
    <mergeCell ref="B13:N13"/>
    <mergeCell ref="A28:O28"/>
    <mergeCell ref="A29:O29"/>
    <mergeCell ref="A30:O30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19:N25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5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2023-11-30T07:44:15Z</dcterms:modified>
</cp:coreProperties>
</file>