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J21" i="1"/>
  <c r="O21" i="1" s="1"/>
  <c r="K21" i="1"/>
  <c r="L21" i="1"/>
  <c r="M21" i="1" l="1"/>
  <c r="N21" i="1" s="1"/>
  <c r="F23" i="1"/>
  <c r="G23" i="1"/>
  <c r="J19" i="1"/>
  <c r="O19" i="1" s="1"/>
  <c r="K19" i="1"/>
  <c r="L19" i="1"/>
  <c r="M19" i="1" l="1"/>
  <c r="N19" i="1" s="1"/>
  <c r="L22" i="1"/>
  <c r="K22" i="1" l="1"/>
  <c r="L20" i="1"/>
  <c r="K20" i="1"/>
  <c r="J22" i="1"/>
  <c r="J20" i="1"/>
  <c r="O20" i="1" s="1"/>
  <c r="O22" i="1" l="1"/>
  <c r="C16" i="1" s="1"/>
  <c r="M22" i="1"/>
  <c r="N22" i="1" s="1"/>
  <c r="M20" i="1"/>
  <c r="N20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<sst xmlns="http://schemas.openxmlformats.org/spreadsheetml/2006/main" count="49" uniqueCount="42">
  <si>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</si>
  <si>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</si>
  <si>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</si>
  <si>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</si>
  <si>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</si>
  <si>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</si>
  <si>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</si>
  <si>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</si>
  <si>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</si>
  <si>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</si>
  <si>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</si>
  <si>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</si>
  <si>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</si>
  <si>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</si>
  <si>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</si>
  <si>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</si>
  <si>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</si>
  <si>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</si>
  <si>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</si>
  <si>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</si>
  <si>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</si>
  <si>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</si>
  <si>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</si>
  <si>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</si>
  <si>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</si>
  <si>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</si>
  <si>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</si>
  <si>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</si>
  <si>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</si>
  <si>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</si>
  <si>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</si>
  <si>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</si>
  <si>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293-23</t>
  </si>
  <si>
    <t xml:space="preserve">Яблоки свежие </t>
  </si>
  <si>
    <t>Апельсины свежие</t>
  </si>
  <si>
    <t>Бананы свежие</t>
  </si>
  <si>
    <t>Лимоны свежие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</si>
  <si>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1467500 руб. (один миллион четыреста шестьдесят семь тысяч пятьсот рублей 00 копеек)</t>
  </si>
  <si>
    <t>КП вх. 4423-11/23 от 30.11.2023</t>
  </si>
  <si>
    <t>КП вх. 4424-11/23 от 30.11.2023</t>
  </si>
  <si>
    <t>КП вх. 4425-11/23 от 30.11.2023</t>
  </si>
  <si>
    <t>на поставку фруктов свежих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</si>
</sst>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3" sqref="O3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28</v>
      </c>
    </row>
    <row r="2" spans="1:15" x14ac:dyDescent="0.25">
      <c r="O2" s="9" t="s">
        <v>29</v>
      </c>
    </row>
    <row r="3" spans="1:15" x14ac:dyDescent="0.25">
      <c r="O3" s="9" t="s">
        <v>41</v>
      </c>
    </row>
    <row r="4" spans="1:15" x14ac:dyDescent="0.25">
      <c r="O4" s="9" t="s">
        <v>30</v>
      </c>
    </row>
    <row r="5" spans="1:15" x14ac:dyDescent="0.25">
      <c r="O5" s="9" t="s">
        <v>31</v>
      </c>
    </row>
    <row r="6" spans="1:15" x14ac:dyDescent="0.25">
      <c r="O6" s="10" t="s">
        <v>32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2" t="s">
        <v>20</v>
      </c>
      <c r="M11" s="32"/>
      <c r="O11" s="1" t="s">
        <v>18</v>
      </c>
    </row>
    <row r="13" spans="1:15" x14ac:dyDescent="0.25"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5" hidden="1" x14ac:dyDescent="0.25"/>
    <row r="16" spans="1:15" s="6" customFormat="1" ht="48.75" customHeight="1" x14ac:dyDescent="0.25">
      <c r="A16" s="35" t="s">
        <v>14</v>
      </c>
      <c r="B16" s="36"/>
      <c r="C16" s="37">
        <f>SUM(O19:O22)</f>
        <v>1615666.6666666667</v>
      </c>
      <c r="D16" s="36"/>
      <c r="E16" s="27" t="s">
        <v>40</v>
      </c>
      <c r="F16" s="27" t="s">
        <v>39</v>
      </c>
      <c r="G16" s="27" t="s">
        <v>38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30" t="s">
        <v>0</v>
      </c>
      <c r="B17" s="30" t="s">
        <v>1</v>
      </c>
      <c r="C17" s="30" t="s">
        <v>2</v>
      </c>
      <c r="D17" s="30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8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34" t="s">
        <v>10</v>
      </c>
    </row>
    <row r="18" spans="1:15" s="6" customFormat="1" ht="30" x14ac:dyDescent="0.25">
      <c r="A18" s="30"/>
      <c r="B18" s="40"/>
      <c r="C18" s="23" t="s">
        <v>3</v>
      </c>
      <c r="D18" s="23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39"/>
      <c r="K18" s="30"/>
      <c r="L18" s="30"/>
      <c r="M18" s="30"/>
      <c r="N18" s="30"/>
      <c r="O18" s="34"/>
    </row>
    <row r="19" spans="1:15" s="14" customFormat="1" x14ac:dyDescent="0.25">
      <c r="A19" s="16">
        <v>1</v>
      </c>
      <c r="B19" s="29" t="s">
        <v>33</v>
      </c>
      <c r="C19" s="28" t="s">
        <v>25</v>
      </c>
      <c r="D19" s="26">
        <v>7500</v>
      </c>
      <c r="E19" s="22">
        <v>145</v>
      </c>
      <c r="F19" s="15">
        <v>130</v>
      </c>
      <c r="G19" s="15">
        <v>165</v>
      </c>
      <c r="H19" s="15"/>
      <c r="I19" s="15"/>
      <c r="J19" s="15">
        <f t="shared" ref="J19" si="0">AVERAGE(E19:I19)</f>
        <v>146.66666666666666</v>
      </c>
      <c r="K19" s="13">
        <f t="shared" ref="K19" si="1">COUNT(E19:I19)</f>
        <v>3</v>
      </c>
      <c r="L19" s="13">
        <f t="shared" ref="L19" si="2">STDEV(E19:I19)</f>
        <v>17.559422921421234</v>
      </c>
      <c r="M19" s="13">
        <f t="shared" ref="M19" si="3">L19/J19*100</f>
        <v>11.972333810059933</v>
      </c>
      <c r="N19" s="13" t="str">
        <f t="shared" ref="N19" si="4">IF(M19&lt;33,"ОДНОРОДНЫЕ","НЕОДНОРОДНЫЕ")</f>
        <v>ОДНОРОДНЫЕ</v>
      </c>
      <c r="O19" s="11">
        <f>D19*J19</f>
        <v>1100000</v>
      </c>
    </row>
    <row r="20" spans="1:15" s="6" customFormat="1" x14ac:dyDescent="0.25">
      <c r="A20" s="16">
        <v>2</v>
      </c>
      <c r="B20" s="29" t="s">
        <v>34</v>
      </c>
      <c r="C20" s="28" t="s">
        <v>25</v>
      </c>
      <c r="D20" s="26">
        <v>2000</v>
      </c>
      <c r="E20" s="22">
        <v>185</v>
      </c>
      <c r="F20" s="12">
        <v>195</v>
      </c>
      <c r="G20" s="12">
        <v>250</v>
      </c>
      <c r="H20" s="7"/>
      <c r="I20" s="7"/>
      <c r="J20" s="7">
        <f t="shared" ref="J20:J22" si="5">AVERAGE(E20:I20)</f>
        <v>210</v>
      </c>
      <c r="K20" s="5">
        <f t="shared" ref="K20:K22" si="6">COUNT(E20:I20)</f>
        <v>3</v>
      </c>
      <c r="L20" s="5">
        <f t="shared" ref="L20:L22" si="7">STDEV(E20:I20)</f>
        <v>35</v>
      </c>
      <c r="M20" s="5">
        <f t="shared" ref="M20:M22" si="8">L20/J20*100</f>
        <v>16.666666666666664</v>
      </c>
      <c r="N20" s="5" t="str">
        <f t="shared" ref="N20:N22" si="9">IF(M20&lt;33,"ОДНОРОДНЫЕ","НЕОДНОРОДНЫЕ")</f>
        <v>ОДНОРОДНЫЕ</v>
      </c>
      <c r="O20" s="11">
        <f>D20*J20</f>
        <v>420000</v>
      </c>
    </row>
    <row r="21" spans="1:15" s="18" customFormat="1" x14ac:dyDescent="0.25">
      <c r="A21" s="20">
        <v>3</v>
      </c>
      <c r="B21" s="29" t="s">
        <v>35</v>
      </c>
      <c r="C21" s="28" t="s">
        <v>25</v>
      </c>
      <c r="D21" s="26">
        <v>250</v>
      </c>
      <c r="E21" s="22">
        <v>185</v>
      </c>
      <c r="F21" s="19">
        <v>250</v>
      </c>
      <c r="G21" s="19">
        <v>165</v>
      </c>
      <c r="H21" s="19"/>
      <c r="I21" s="19"/>
      <c r="J21" s="19">
        <f t="shared" ref="J21" si="10">AVERAGE(E21:I21)</f>
        <v>200</v>
      </c>
      <c r="K21" s="17">
        <f t="shared" ref="K21" si="11">COUNT(E21:I21)</f>
        <v>3</v>
      </c>
      <c r="L21" s="17">
        <f t="shared" ref="L21" si="12">STDEV(E21:I21)</f>
        <v>44.440972086577943</v>
      </c>
      <c r="M21" s="17">
        <f t="shared" ref="M21" si="13">L21/J21*100</f>
        <v>22.220486043288972</v>
      </c>
      <c r="N21" s="17" t="str">
        <f t="shared" ref="N21" si="14">IF(M21&lt;33,"ОДНОРОДНЫЕ","НЕОДНОРОДНЫЕ")</f>
        <v>ОДНОРОДНЫЕ</v>
      </c>
      <c r="O21" s="11">
        <f t="shared" ref="O21" si="15">D21*J21</f>
        <v>50000</v>
      </c>
    </row>
    <row r="22" spans="1:15" s="6" customFormat="1" x14ac:dyDescent="0.25">
      <c r="A22" s="20">
        <v>4</v>
      </c>
      <c r="B22" s="29" t="s">
        <v>36</v>
      </c>
      <c r="C22" s="28" t="s">
        <v>25</v>
      </c>
      <c r="D22" s="26">
        <v>250</v>
      </c>
      <c r="E22" s="22">
        <v>189</v>
      </c>
      <c r="F22" s="12">
        <v>160</v>
      </c>
      <c r="G22" s="12">
        <v>199</v>
      </c>
      <c r="H22" s="7"/>
      <c r="I22" s="7"/>
      <c r="J22" s="7">
        <f t="shared" si="5"/>
        <v>182.66666666666666</v>
      </c>
      <c r="K22" s="5">
        <f t="shared" si="6"/>
        <v>3</v>
      </c>
      <c r="L22" s="5">
        <f t="shared" si="7"/>
        <v>20.256686138984662</v>
      </c>
      <c r="M22" s="5">
        <f t="shared" si="8"/>
        <v>11.089426718422262</v>
      </c>
      <c r="N22" s="5" t="str">
        <f t="shared" si="9"/>
        <v>ОДНОРОДНЫЕ</v>
      </c>
      <c r="O22" s="11">
        <f t="shared" ref="O22" si="16">D22*J22</f>
        <v>45666.666666666664</v>
      </c>
    </row>
    <row r="23" spans="1:15" s="6" customFormat="1" ht="14.45" customHeight="1" x14ac:dyDescent="0.25">
      <c r="A23" s="5"/>
      <c r="B23" s="21" t="s">
        <v>26</v>
      </c>
      <c r="C23" s="24"/>
      <c r="D23" s="25"/>
      <c r="E23" s="7">
        <f>SUMPRODUCT($D$19:$D$22,E19:E22)</f>
        <v>1551000</v>
      </c>
      <c r="F23" s="15">
        <f t="shared" ref="F23:G23" si="17">SUMPRODUCT($D$19:$D$22,F19:F22)</f>
        <v>1467500</v>
      </c>
      <c r="G23" s="15">
        <f t="shared" si="17"/>
        <v>1828500</v>
      </c>
      <c r="H23" s="7"/>
      <c r="I23" s="7"/>
      <c r="J23" s="7"/>
      <c r="K23" s="5"/>
      <c r="L23" s="5"/>
      <c r="M23" s="5"/>
      <c r="N23" s="5"/>
      <c r="O23" s="7"/>
    </row>
    <row r="24" spans="1:15" hidden="1" x14ac:dyDescent="0.25"/>
    <row r="26" spans="1:15" x14ac:dyDescent="0.25">
      <c r="A26" s="33" t="s">
        <v>27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6" customFormat="1" ht="32.450000000000003" customHeight="1" x14ac:dyDescent="0.2">
      <c r="A29" s="31" t="s">
        <v>37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</sheetData>
  <mergeCells count="17">
    <mergeCell ref="B17:B18"/>
    <mergeCell ref="C17:D17"/>
    <mergeCell ref="A29:O29"/>
    <mergeCell ref="L11:M11"/>
    <mergeCell ref="B13:N13"/>
    <mergeCell ref="A26:O26"/>
    <mergeCell ref="A27:O27"/>
    <mergeCell ref="A28:O28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3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3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2023-11-30T09:24:12Z</dcterms:modified>
</cp:coreProperties>
</file>