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E23" i="1"/>
  <c r="J21" i="1"/>
  <c r="O21" i="1" s="1"/>
  <c r="K21" i="1"/>
  <c r="L21" i="1"/>
  <c r="M21" i="1" l="1"/>
  <c r="N21" i="1" s="1"/>
  <c r="F23" i="1"/>
  <c r="G23" i="1"/>
  <c r="J19" i="1"/>
  <c r="O19" i="1" s="1"/>
  <c r="K19" i="1"/>
  <c r="L19" i="1"/>
  <c r="M19" i="1" l="1"/>
  <c r="N19" i="1" s="1"/>
  <c r="L22" i="1"/>
  <c r="K22" i="1" l="1"/>
  <c r="L20" i="1"/>
  <c r="K20" i="1"/>
  <c r="J22" i="1"/>
  <c r="J20" i="1"/>
  <c r="O20" i="1" s="1"/>
  <c r="O22" i="1" l="1"/>
  <c r="M22" i="1"/>
  <c r="N22" i="1" s="1"/>
  <c r="M20" i="1"/>
  <c r="N20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<sst xmlns="http://schemas.openxmlformats.org/spreadsheetml/2006/main" count="49" uniqueCount="42">
  <si>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</si>
  <si>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</si>
  <si>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</si>
  <si>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</si>
  <si>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</si>
  <si>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</si>
  <si>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</si>
  <si>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</si>
  <si>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</si>
  <si>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</si>
  <si>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</si>
  <si>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</si>
  <si>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</si>
  <si>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</si>
  <si>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</si>
  <si>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</si>
  <si>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</si>
  <si>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</si>
  <si>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</si>
  <si>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</si>
  <si>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</si>
  <si>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</si>
  <si>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</si>
  <si>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</si>
  <si>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</si>
  <si>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</si>
  <si>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</si>
  <si>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</si>
  <si>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</si>
  <si>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</si>
  <si>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</si>
  <si>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</si>
  <si>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292-23</t>
  </si>
  <si>
    <t>на поставку сухофруктов путем запроса котировок</t>
  </si>
  <si>
    <t>Смесь – фрукты сушеные (яблоко, груша, чернослив, курага) в равных долях</t>
  </si>
  <si>
    <t>Плоды шиповника сушеные</t>
  </si>
  <si>
    <t>Изюм (виноград б/к, кишмиш)</t>
  </si>
  <si>
    <t>Курага (абрикос сушеный б/к) группы А, В</t>
  </si>
  <si>
    <t>КП вх. 4343-11/23 от 22.11.2023</t>
  </si>
  <si>
    <t>КП вх. 4342-11/23 от 22.11.2023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</si>
  <si>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717000 руб. (семьсот семнадцать тысяч рублей 00 копеек)</t>
  </si>
  <si>
    <t>КП вх. 4424-11/23 от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</si>
</sst>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E16" sqref="E16"/>
    </sheetView>
  </sheetViews>
  <sheetFormatPr defaultRowHeight="15" x14ac:dyDescent="0.25"/>
  <cols>
    <col min="1" max="1" width="9.140625" style="6"/>
    <col min="2" max="2" width="32" style="6" customWidth="1"/>
    <col min="3" max="4" width="9.140625" style="6"/>
    <col min="5" max="7" width="17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6" customWidth="1"/>
    <col min="12" max="12" width="12.5703125" style="6" customWidth="1"/>
    <col min="13" max="13" width="10.28515625" style="6" customWidth="1"/>
    <col min="14" max="14" width="21.140625" style="6" customWidth="1"/>
    <col min="15" max="15" width="13.28515625" style="1" customWidth="1"/>
    <col min="16" max="16384" width="9.140625" style="4"/>
  </cols>
  <sheetData>
    <row r="1" spans="1:15" x14ac:dyDescent="0.25">
      <c r="O1" s="9" t="s">
        <v>28</v>
      </c>
    </row>
    <row r="2" spans="1:15" x14ac:dyDescent="0.25">
      <c r="O2" s="9" t="s">
        <v>29</v>
      </c>
    </row>
    <row r="3" spans="1:15" x14ac:dyDescent="0.25">
      <c r="O3" s="9" t="s">
        <v>33</v>
      </c>
    </row>
    <row r="4" spans="1:15" x14ac:dyDescent="0.25">
      <c r="O4" s="9" t="s">
        <v>30</v>
      </c>
    </row>
    <row r="5" spans="1:15" x14ac:dyDescent="0.25">
      <c r="O5" s="9" t="s">
        <v>31</v>
      </c>
    </row>
    <row r="6" spans="1:15" x14ac:dyDescent="0.25">
      <c r="O6" s="10" t="s">
        <v>32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29" t="s">
        <v>20</v>
      </c>
      <c r="M11" s="29"/>
      <c r="O11" s="1" t="s">
        <v>18</v>
      </c>
    </row>
    <row r="13" spans="1:15" x14ac:dyDescent="0.25">
      <c r="B13" s="29" t="s">
        <v>19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5" hidden="1" x14ac:dyDescent="0.25"/>
    <row r="16" spans="1:15" s="6" customFormat="1" ht="48.75" customHeight="1" x14ac:dyDescent="0.25">
      <c r="A16" s="32" t="s">
        <v>14</v>
      </c>
      <c r="B16" s="33"/>
      <c r="C16" s="34">
        <f>SUM(O19:O22)</f>
        <v>892566.66666666674</v>
      </c>
      <c r="D16" s="33"/>
      <c r="E16" s="28" t="s">
        <v>41</v>
      </c>
      <c r="F16" s="19" t="s">
        <v>38</v>
      </c>
      <c r="G16" s="19" t="s">
        <v>39</v>
      </c>
      <c r="H16" s="8"/>
      <c r="I16" s="8"/>
      <c r="J16" s="7"/>
      <c r="K16" s="5"/>
      <c r="L16" s="5"/>
      <c r="M16" s="5"/>
      <c r="N16" s="5"/>
      <c r="O16" s="7"/>
    </row>
    <row r="17" spans="1:15" s="6" customFormat="1" ht="30" customHeight="1" x14ac:dyDescent="0.25">
      <c r="A17" s="37" t="s">
        <v>0</v>
      </c>
      <c r="B17" s="37" t="s">
        <v>1</v>
      </c>
      <c r="C17" s="37" t="s">
        <v>2</v>
      </c>
      <c r="D17" s="37"/>
      <c r="E17" s="7" t="s">
        <v>5</v>
      </c>
      <c r="F17" s="7" t="s">
        <v>7</v>
      </c>
      <c r="G17" s="7" t="s">
        <v>8</v>
      </c>
      <c r="H17" s="7" t="s">
        <v>22</v>
      </c>
      <c r="I17" s="7" t="s">
        <v>23</v>
      </c>
      <c r="J17" s="35" t="s">
        <v>15</v>
      </c>
      <c r="K17" s="37" t="s">
        <v>11</v>
      </c>
      <c r="L17" s="37" t="s">
        <v>12</v>
      </c>
      <c r="M17" s="37" t="s">
        <v>13</v>
      </c>
      <c r="N17" s="37" t="s">
        <v>9</v>
      </c>
      <c r="O17" s="31" t="s">
        <v>10</v>
      </c>
    </row>
    <row r="18" spans="1:15" s="6" customFormat="1" ht="30" x14ac:dyDescent="0.25">
      <c r="A18" s="37"/>
      <c r="B18" s="38"/>
      <c r="C18" s="24" t="s">
        <v>3</v>
      </c>
      <c r="D18" s="24" t="s">
        <v>4</v>
      </c>
      <c r="E18" s="7" t="s">
        <v>6</v>
      </c>
      <c r="F18" s="7" t="s">
        <v>6</v>
      </c>
      <c r="G18" s="7" t="s">
        <v>6</v>
      </c>
      <c r="H18" s="7" t="s">
        <v>6</v>
      </c>
      <c r="I18" s="7" t="s">
        <v>6</v>
      </c>
      <c r="J18" s="36"/>
      <c r="K18" s="37"/>
      <c r="L18" s="37"/>
      <c r="M18" s="37"/>
      <c r="N18" s="37"/>
      <c r="O18" s="31"/>
    </row>
    <row r="19" spans="1:15" s="14" customFormat="1" ht="45" x14ac:dyDescent="0.25">
      <c r="A19" s="16">
        <v>1</v>
      </c>
      <c r="B19" s="22" t="s">
        <v>34</v>
      </c>
      <c r="C19" s="27" t="s">
        <v>25</v>
      </c>
      <c r="D19" s="27">
        <v>1500</v>
      </c>
      <c r="E19" s="23">
        <v>130</v>
      </c>
      <c r="F19" s="15">
        <v>220</v>
      </c>
      <c r="G19" s="15">
        <v>231</v>
      </c>
      <c r="H19" s="15"/>
      <c r="I19" s="15"/>
      <c r="J19" s="15">
        <f t="shared" ref="J19" si="0">AVERAGE(E19:I19)</f>
        <v>193.66666666666666</v>
      </c>
      <c r="K19" s="13">
        <f t="shared" ref="K19" si="1">COUNT(E19:I19)</f>
        <v>3</v>
      </c>
      <c r="L19" s="13">
        <f t="shared" ref="L19" si="2">STDEV(E19:I19)</f>
        <v>55.410588639116042</v>
      </c>
      <c r="M19" s="13">
        <f t="shared" ref="M19" si="3">L19/J19*100</f>
        <v>28.611319434999675</v>
      </c>
      <c r="N19" s="13" t="str">
        <f t="shared" ref="N19" si="4">IF(M19&lt;33,"ОДНОРОДНЫЕ","НЕОДНОРОДНЫЕ")</f>
        <v>ОДНОРОДНЫЕ</v>
      </c>
      <c r="O19" s="11">
        <f>D19*J19</f>
        <v>290500</v>
      </c>
    </row>
    <row r="20" spans="1:15" s="6" customFormat="1" x14ac:dyDescent="0.25">
      <c r="A20" s="16">
        <v>2</v>
      </c>
      <c r="B20" s="22" t="s">
        <v>35</v>
      </c>
      <c r="C20" s="27" t="s">
        <v>25</v>
      </c>
      <c r="D20" s="27">
        <v>1400</v>
      </c>
      <c r="E20" s="23">
        <v>290</v>
      </c>
      <c r="F20" s="12">
        <v>350</v>
      </c>
      <c r="G20" s="12">
        <v>368</v>
      </c>
      <c r="H20" s="7"/>
      <c r="I20" s="7"/>
      <c r="J20" s="7">
        <f t="shared" ref="J20:J22" si="5">AVERAGE(E20:I20)</f>
        <v>336</v>
      </c>
      <c r="K20" s="5">
        <f t="shared" ref="K20:K22" si="6">COUNT(E20:I20)</f>
        <v>3</v>
      </c>
      <c r="L20" s="5">
        <f t="shared" ref="L20:L22" si="7">STDEV(E20:I20)</f>
        <v>40.841155713324277</v>
      </c>
      <c r="M20" s="5">
        <f t="shared" ref="M20:M22" si="8">L20/J20*100</f>
        <v>12.155105867060795</v>
      </c>
      <c r="N20" s="5" t="str">
        <f t="shared" ref="N20:N22" si="9">IF(M20&lt;33,"ОДНОРОДНЫЕ","НЕОДНОРОДНЫЕ")</f>
        <v>ОДНОРОДНЫЕ</v>
      </c>
      <c r="O20" s="11">
        <f>D20*J20</f>
        <v>470400</v>
      </c>
    </row>
    <row r="21" spans="1:15" s="18" customFormat="1" x14ac:dyDescent="0.25">
      <c r="A21" s="20">
        <v>3</v>
      </c>
      <c r="B21" s="22" t="s">
        <v>36</v>
      </c>
      <c r="C21" s="27" t="s">
        <v>25</v>
      </c>
      <c r="D21" s="27">
        <v>200</v>
      </c>
      <c r="E21" s="23">
        <v>280</v>
      </c>
      <c r="F21" s="19">
        <v>230</v>
      </c>
      <c r="G21" s="19">
        <v>242</v>
      </c>
      <c r="H21" s="19"/>
      <c r="I21" s="19"/>
      <c r="J21" s="19">
        <f t="shared" ref="J21" si="10">AVERAGE(E21:I21)</f>
        <v>250.66666666666666</v>
      </c>
      <c r="K21" s="17">
        <f t="shared" ref="K21" si="11">COUNT(E21:I21)</f>
        <v>3</v>
      </c>
      <c r="L21" s="17">
        <f t="shared" ref="L21" si="12">STDEV(E21:I21)</f>
        <v>26.102362600602522</v>
      </c>
      <c r="M21" s="17">
        <f t="shared" ref="M21" si="13">L21/J21*100</f>
        <v>10.413176569389304</v>
      </c>
      <c r="N21" s="17" t="str">
        <f t="shared" ref="N21" si="14">IF(M21&lt;33,"ОДНОРОДНЫЕ","НЕОДНОРОДНЫЕ")</f>
        <v>ОДНОРОДНЫЕ</v>
      </c>
      <c r="O21" s="11">
        <f t="shared" ref="O21" si="15">D21*J21</f>
        <v>50133.333333333328</v>
      </c>
    </row>
    <row r="22" spans="1:15" s="6" customFormat="1" ht="30" x14ac:dyDescent="0.25">
      <c r="A22" s="20">
        <v>4</v>
      </c>
      <c r="B22" s="22" t="s">
        <v>37</v>
      </c>
      <c r="C22" s="27" t="s">
        <v>25</v>
      </c>
      <c r="D22" s="27">
        <v>200</v>
      </c>
      <c r="E22" s="23">
        <v>300</v>
      </c>
      <c r="F22" s="12">
        <v>450</v>
      </c>
      <c r="G22" s="12">
        <v>473</v>
      </c>
      <c r="H22" s="7"/>
      <c r="I22" s="7"/>
      <c r="J22" s="7">
        <f t="shared" si="5"/>
        <v>407.66666666666669</v>
      </c>
      <c r="K22" s="5">
        <f t="shared" si="6"/>
        <v>3</v>
      </c>
      <c r="L22" s="5">
        <f t="shared" si="7"/>
        <v>93.948567489522389</v>
      </c>
      <c r="M22" s="5">
        <f t="shared" si="8"/>
        <v>23.045437650741388</v>
      </c>
      <c r="N22" s="5" t="str">
        <f t="shared" si="9"/>
        <v>ОДНОРОДНЫЕ</v>
      </c>
      <c r="O22" s="11">
        <f t="shared" ref="O22" si="16">D22*J22</f>
        <v>81533.333333333343</v>
      </c>
    </row>
    <row r="23" spans="1:15" s="6" customFormat="1" ht="14.45" customHeight="1" x14ac:dyDescent="0.25">
      <c r="A23" s="5"/>
      <c r="B23" s="21" t="s">
        <v>26</v>
      </c>
      <c r="C23" s="25"/>
      <c r="D23" s="26"/>
      <c r="E23" s="7">
        <f>SUMPRODUCT($D$19:$D$22,E19:E22)</f>
        <v>717000</v>
      </c>
      <c r="F23" s="15">
        <f t="shared" ref="F23:G23" si="17">SUMPRODUCT($D$19:$D$22,F19:F22)</f>
        <v>956000</v>
      </c>
      <c r="G23" s="15">
        <f t="shared" si="17"/>
        <v>1004700</v>
      </c>
      <c r="H23" s="7"/>
      <c r="I23" s="7"/>
      <c r="J23" s="7"/>
      <c r="K23" s="5"/>
      <c r="L23" s="5"/>
      <c r="M23" s="5"/>
      <c r="N23" s="5"/>
      <c r="O23" s="7"/>
    </row>
    <row r="24" spans="1:15" hidden="1" x14ac:dyDescent="0.25"/>
    <row r="26" spans="1:15" x14ac:dyDescent="0.25">
      <c r="A26" s="30" t="s">
        <v>27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5" x14ac:dyDescent="0.25">
      <c r="A27" s="30" t="s">
        <v>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s="6" customFormat="1" ht="32.450000000000003" customHeight="1" x14ac:dyDescent="0.2">
      <c r="A29" s="39" t="s">
        <v>40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</sheetData>
  <mergeCells count="17">
    <mergeCell ref="A29:O29"/>
    <mergeCell ref="L11:M11"/>
    <mergeCell ref="B13:N13"/>
    <mergeCell ref="A26:O26"/>
    <mergeCell ref="A27:O27"/>
    <mergeCell ref="A28:O28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3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3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2023-11-30T07:01:32Z</dcterms:modified>
</cp:coreProperties>
</file>