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F22" i="1"/>
  <c r="G22" i="1"/>
  <c r="E22" i="1"/>
  <c r="J19" i="1"/>
  <c r="O19" i="1" s="1"/>
  <c r="K19" i="1"/>
  <c r="L19" i="1"/>
  <c r="M19" i="1" s="1"/>
  <c r="N19" i="1" s="1"/>
  <c r="L21" i="1" l="1"/>
  <c r="K21" i="1" l="1"/>
  <c r="L20" i="1"/>
  <c r="K20" i="1"/>
  <c r="J21" i="1"/>
  <c r="J20" i="1"/>
  <c r="O20" i="1" s="1"/>
  <c r="O21" i="1" l="1"/>
  <c r="M21" i="1"/>
  <c r="N21" i="1" s="1"/>
  <c r="M20" i="1"/>
  <c r="N20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<sst xmlns="http://schemas.openxmlformats.org/spreadsheetml/2006/main" count="47" uniqueCount="41">
  <si>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</si>
  <si>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</si>
  <si>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</si>
  <si>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</si>
  <si>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</si>
  <si>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</si>
  <si>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</si>
  <si>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</si>
  <si>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</si>
  <si>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</si>
  <si>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</si>
  <si>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</si>
  <si>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</si>
  <si>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</si>
  <si>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</si>
  <si>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</si>
  <si>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</si>
  <si>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</si>
  <si>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</si>
  <si>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</si>
  <si>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</si>
  <si>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</si>
  <si>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</si>
  <si>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</si>
  <si>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</si>
  <si>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</si>
  <si>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</si>
  <si>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</si>
  <si>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</si>
  <si>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</si>
  <si>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</si>
  <si>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</si>
  <si>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291-23</t>
  </si>
  <si>
    <t>на поставку овощной продукции (морковь, свекла, лук репчатый) путем запроса котировок</t>
  </si>
  <si>
    <t>Морковь столовая свежая 1 сорт</t>
  </si>
  <si>
    <t>Свекла столовая свежая 1 сорт</t>
  </si>
  <si>
    <t>Лук столовый репчатый класс 1</t>
  </si>
  <si>
    <t>Исходя из имеющегося у Заказчика объёма финансового обеспечения для осуществления закупки начальная (максимальная) цена договора устанавливается в размере 360500 руб. (триста шестьдесят тысяч пятьсот рублей 00 копеек)</t>
  </si>
  <si>
    <t>КП вх. 4425-11/23 от 30.11.2023</t>
  </si>
  <si>
    <t>КП вх. 4424-11/23 от 30.11.2023</t>
  </si>
  <si>
    <t>КП вх. 4423-11/23 от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</si>
</sst>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G16" sqref="E16:G16"/>
    </sheetView>
  </sheetViews>
  <sheetFormatPr defaultRowHeight="15" x14ac:dyDescent="0.25"/>
  <cols>
    <col min="1" max="1" width="9.140625" style="6"/>
    <col min="2" max="2" width="32" style="6" customWidth="1"/>
    <col min="3" max="4" width="9.140625" style="6"/>
    <col min="5" max="7" width="17.855468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6" customWidth="1"/>
    <col min="12" max="12" width="12.5703125" style="6" customWidth="1"/>
    <col min="13" max="13" width="10.28515625" style="6" customWidth="1"/>
    <col min="14" max="14" width="21.140625" style="6" customWidth="1"/>
    <col min="15" max="15" width="13.28515625" style="1" customWidth="1"/>
    <col min="16" max="16384" width="9.140625" style="4"/>
  </cols>
  <sheetData>
    <row r="1" spans="1:15" x14ac:dyDescent="0.25">
      <c r="O1" s="9" t="s">
        <v>28</v>
      </c>
    </row>
    <row r="2" spans="1:15" x14ac:dyDescent="0.25">
      <c r="O2" s="9" t="s">
        <v>29</v>
      </c>
    </row>
    <row r="3" spans="1:15" x14ac:dyDescent="0.25">
      <c r="O3" s="9" t="s">
        <v>33</v>
      </c>
    </row>
    <row r="4" spans="1:15" x14ac:dyDescent="0.25">
      <c r="O4" s="9" t="s">
        <v>30</v>
      </c>
    </row>
    <row r="5" spans="1:15" x14ac:dyDescent="0.25">
      <c r="O5" s="9" t="s">
        <v>31</v>
      </c>
    </row>
    <row r="6" spans="1:15" x14ac:dyDescent="0.25">
      <c r="O6" s="10" t="s">
        <v>32</v>
      </c>
    </row>
    <row r="7" spans="1:15" x14ac:dyDescent="0.25">
      <c r="O7" s="2" t="s">
        <v>16</v>
      </c>
    </row>
    <row r="8" spans="1:15" x14ac:dyDescent="0.25">
      <c r="O8" s="3" t="s">
        <v>21</v>
      </c>
    </row>
    <row r="9" spans="1:15" x14ac:dyDescent="0.25">
      <c r="O9" s="3" t="s">
        <v>17</v>
      </c>
    </row>
    <row r="11" spans="1:15" ht="28.9" customHeight="1" x14ac:dyDescent="0.25">
      <c r="L11" s="30" t="s">
        <v>20</v>
      </c>
      <c r="M11" s="30"/>
      <c r="O11" s="1" t="s">
        <v>18</v>
      </c>
    </row>
    <row r="13" spans="1:15" x14ac:dyDescent="0.25">
      <c r="B13" s="30" t="s">
        <v>19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5" hidden="1" x14ac:dyDescent="0.25"/>
    <row r="16" spans="1:15" s="6" customFormat="1" ht="48.75" customHeight="1" x14ac:dyDescent="0.25">
      <c r="A16" s="33" t="s">
        <v>14</v>
      </c>
      <c r="B16" s="34"/>
      <c r="C16" s="35">
        <f>O20+O21+O19</f>
        <v>436833.33333333337</v>
      </c>
      <c r="D16" s="34"/>
      <c r="E16" s="17" t="s">
        <v>38</v>
      </c>
      <c r="F16" s="17" t="s">
        <v>39</v>
      </c>
      <c r="G16" s="17" t="s">
        <v>40</v>
      </c>
      <c r="H16" s="8"/>
      <c r="I16" s="8"/>
      <c r="J16" s="7"/>
      <c r="K16" s="5"/>
      <c r="L16" s="5"/>
      <c r="M16" s="5"/>
      <c r="N16" s="5"/>
      <c r="O16" s="7"/>
    </row>
    <row r="17" spans="1:15" s="6" customFormat="1" ht="30" customHeight="1" x14ac:dyDescent="0.25">
      <c r="A17" s="27" t="s">
        <v>0</v>
      </c>
      <c r="B17" s="27" t="s">
        <v>1</v>
      </c>
      <c r="C17" s="27" t="s">
        <v>2</v>
      </c>
      <c r="D17" s="27"/>
      <c r="E17" s="7" t="s">
        <v>5</v>
      </c>
      <c r="F17" s="7" t="s">
        <v>7</v>
      </c>
      <c r="G17" s="7" t="s">
        <v>8</v>
      </c>
      <c r="H17" s="7" t="s">
        <v>22</v>
      </c>
      <c r="I17" s="7" t="s">
        <v>23</v>
      </c>
      <c r="J17" s="36" t="s">
        <v>15</v>
      </c>
      <c r="K17" s="27" t="s">
        <v>11</v>
      </c>
      <c r="L17" s="27" t="s">
        <v>12</v>
      </c>
      <c r="M17" s="27" t="s">
        <v>13</v>
      </c>
      <c r="N17" s="27" t="s">
        <v>9</v>
      </c>
      <c r="O17" s="32" t="s">
        <v>10</v>
      </c>
    </row>
    <row r="18" spans="1:15" s="6" customFormat="1" ht="30" x14ac:dyDescent="0.25">
      <c r="A18" s="27"/>
      <c r="B18" s="28"/>
      <c r="C18" s="22" t="s">
        <v>3</v>
      </c>
      <c r="D18" s="22" t="s">
        <v>4</v>
      </c>
      <c r="E18" s="7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37"/>
      <c r="K18" s="27"/>
      <c r="L18" s="27"/>
      <c r="M18" s="27"/>
      <c r="N18" s="27"/>
      <c r="O18" s="32"/>
    </row>
    <row r="19" spans="1:15" s="14" customFormat="1" x14ac:dyDescent="0.25">
      <c r="A19" s="16">
        <v>1</v>
      </c>
      <c r="B19" s="19" t="s">
        <v>34</v>
      </c>
      <c r="C19" s="25" t="s">
        <v>25</v>
      </c>
      <c r="D19" s="26">
        <v>4000</v>
      </c>
      <c r="E19" s="21">
        <v>45</v>
      </c>
      <c r="F19" s="15">
        <v>40</v>
      </c>
      <c r="G19" s="15">
        <v>55</v>
      </c>
      <c r="H19" s="15"/>
      <c r="I19" s="15"/>
      <c r="J19" s="15">
        <f t="shared" ref="J19" si="0">AVERAGE(E19:I19)</f>
        <v>46.666666666666664</v>
      </c>
      <c r="K19" s="13">
        <f t="shared" ref="K19" si="1">COUNT(E19:I19)</f>
        <v>3</v>
      </c>
      <c r="L19" s="13">
        <f t="shared" ref="L19" si="2">STDEV(E19:I19)</f>
        <v>7.6376261582597431</v>
      </c>
      <c r="M19" s="13">
        <f t="shared" ref="M19" si="3">L19/J19*100</f>
        <v>16.366341767699449</v>
      </c>
      <c r="N19" s="13" t="str">
        <f t="shared" ref="N19" si="4">IF(M19&lt;33,"ОДНОРОДНЫЕ","НЕОДНОРОДНЫЕ")</f>
        <v>ОДНОРОДНЫЕ</v>
      </c>
      <c r="O19" s="11">
        <f>D19*J19</f>
        <v>186666.66666666666</v>
      </c>
    </row>
    <row r="20" spans="1:15" s="6" customFormat="1" x14ac:dyDescent="0.25">
      <c r="A20" s="16">
        <v>2</v>
      </c>
      <c r="B20" s="19" t="s">
        <v>35</v>
      </c>
      <c r="C20" s="25" t="s">
        <v>25</v>
      </c>
      <c r="D20" s="26">
        <v>3500</v>
      </c>
      <c r="E20" s="21">
        <v>45</v>
      </c>
      <c r="F20" s="12">
        <v>35</v>
      </c>
      <c r="G20" s="12">
        <v>55</v>
      </c>
      <c r="H20" s="7"/>
      <c r="I20" s="7"/>
      <c r="J20" s="7">
        <f t="shared" ref="J20:J21" si="5">AVERAGE(E20:I20)</f>
        <v>45</v>
      </c>
      <c r="K20" s="5">
        <f t="shared" ref="K20:K21" si="6">COUNT(E20:I20)</f>
        <v>3</v>
      </c>
      <c r="L20" s="5">
        <f t="shared" ref="L20:L21" si="7">STDEV(E20:I20)</f>
        <v>10</v>
      </c>
      <c r="M20" s="5">
        <f t="shared" ref="M20:M21" si="8">L20/J20*100</f>
        <v>22.222222222222221</v>
      </c>
      <c r="N20" s="5" t="str">
        <f t="shared" ref="N20:N21" si="9">IF(M20&lt;33,"ОДНОРОДНЫЕ","НЕОДНОРОДНЫЕ")</f>
        <v>ОДНОРОДНЫЕ</v>
      </c>
      <c r="O20" s="11">
        <f>D20*J20</f>
        <v>157500</v>
      </c>
    </row>
    <row r="21" spans="1:15" s="6" customFormat="1" x14ac:dyDescent="0.25">
      <c r="A21" s="16">
        <v>3</v>
      </c>
      <c r="B21" s="20" t="s">
        <v>36</v>
      </c>
      <c r="C21" s="25" t="s">
        <v>25</v>
      </c>
      <c r="D21" s="26">
        <v>2000</v>
      </c>
      <c r="E21" s="21">
        <v>45</v>
      </c>
      <c r="F21" s="12">
        <v>39</v>
      </c>
      <c r="G21" s="12">
        <v>55</v>
      </c>
      <c r="H21" s="7"/>
      <c r="I21" s="7"/>
      <c r="J21" s="7">
        <f t="shared" si="5"/>
        <v>46.333333333333336</v>
      </c>
      <c r="K21" s="5">
        <f t="shared" si="6"/>
        <v>3</v>
      </c>
      <c r="L21" s="5">
        <f t="shared" si="7"/>
        <v>8.08290376865477</v>
      </c>
      <c r="M21" s="5">
        <f t="shared" si="8"/>
        <v>17.445116047456338</v>
      </c>
      <c r="N21" s="5" t="str">
        <f t="shared" si="9"/>
        <v>ОДНОРОДНЫЕ</v>
      </c>
      <c r="O21" s="11">
        <f t="shared" ref="O21" si="10">D21*J21</f>
        <v>92666.666666666672</v>
      </c>
    </row>
    <row r="22" spans="1:15" s="6" customFormat="1" ht="14.45" customHeight="1" x14ac:dyDescent="0.25">
      <c r="A22" s="5"/>
      <c r="B22" s="18" t="s">
        <v>26</v>
      </c>
      <c r="C22" s="23"/>
      <c r="D22" s="24"/>
      <c r="E22" s="7">
        <f>SUMPRODUCT($D$19:$D$21,E19:E21)</f>
        <v>427500</v>
      </c>
      <c r="F22" s="15">
        <f t="shared" ref="F22:G22" si="11">SUMPRODUCT($D$19:$D$21,F19:F21)</f>
        <v>360500</v>
      </c>
      <c r="G22" s="15">
        <f t="shared" si="11"/>
        <v>522500</v>
      </c>
      <c r="H22" s="7"/>
      <c r="I22" s="7"/>
      <c r="J22" s="7"/>
      <c r="K22" s="5"/>
      <c r="L22" s="5"/>
      <c r="M22" s="5"/>
      <c r="N22" s="5"/>
      <c r="O22" s="7"/>
    </row>
    <row r="23" spans="1:15" hidden="1" x14ac:dyDescent="0.25"/>
    <row r="25" spans="1:15" x14ac:dyDescent="0.25">
      <c r="A25" s="31" t="s">
        <v>27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1:15" x14ac:dyDescent="0.25">
      <c r="A26" s="31" t="s">
        <v>24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</row>
    <row r="27" spans="1:15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1:15" s="6" customFormat="1" ht="32.450000000000003" customHeight="1" x14ac:dyDescent="0.2">
      <c r="A28" s="29" t="s">
        <v>37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</sheetData>
  <mergeCells count="17"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  <mergeCell ref="A28:O28"/>
  </mergeCells>
  <conditionalFormatting sqref="N19:N22">
    <cfRule type="containsText" dxfId="5" priority="16" operator="containsText" text="НЕ">
      <formula>NOT(ISERROR(SEARCH("НЕ",N19)))</formula>
    </cfRule>
    <cfRule type="containsText" dxfId="4" priority="17" operator="containsText" text="ОДНОРОДНЫЕ">
      <formula>NOT(ISERROR(SEARCH("ОДНОРОДНЫЕ",N19)))</formula>
    </cfRule>
    <cfRule type="containsText" dxfId="3" priority="18" operator="containsText" text="НЕОДНОРОДНЫЕ">
      <formula>NOT(ISERROR(SEARCH("НЕОДНОРОДНЫЕ",N19)))</formula>
    </cfRule>
  </conditionalFormatting>
  <conditionalFormatting sqref="N19:N22">
    <cfRule type="containsText" dxfId="2" priority="13" operator="containsText" text="НЕОДНОРОДНЫЕ">
      <formula>NOT(ISERROR(SEARCH("НЕОДНОРОДНЫЕ",N19)))</formula>
    </cfRule>
    <cfRule type="containsText" dxfId="1" priority="14" operator="containsText" text="ОДНОРОДНЫЕ">
      <formula>NOT(ISERROR(SEARCH("ОДНОРОДНЫЕ",N19)))</formula>
    </cfRule>
    <cfRule type="containsText" dxfId="0" priority="15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2023-11-30T06:57:55Z</dcterms:modified>
</cp:coreProperties>
</file>