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3040" windowHeight="94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1" i="1" l="1"/>
  <c r="L20" i="1"/>
  <c r="F21" i="1" l="1"/>
  <c r="E21" i="1"/>
  <c r="K20" i="1" l="1"/>
  <c r="L19" i="1"/>
  <c r="K19" i="1"/>
  <c r="J20" i="1"/>
  <c r="J19" i="1"/>
  <c r="O19" i="1" s="1"/>
  <c r="O20" i="1" l="1"/>
  <c r="C16" i="1" s="1"/>
  <c r="M20" i="1"/>
  <c r="N20" i="1" s="1"/>
  <c r="M19" i="1"/>
  <c r="N19" i="1" s="1"/>
</calcChain>
</file>

<file path=xl/sharedStrings.xml><?xml version="1.0" encoding="utf-8"?>
<sst xmlns="http://schemas.openxmlformats.org/spreadsheetml/2006/main" count="45" uniqueCount="40">
  <si>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</si>
  <si>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</si>
  <si>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</si>
  <si>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</si>
  <si>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</si>
  <si>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</si>
  <si>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</si>
  <si>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</si>
  <si>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</si>
  <si>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</si>
  <si>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</si>
  <si>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</si>
  <si>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</si>
  <si>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</si>
  <si>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</si>
  <si>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</si>
  <si>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</si>
  <si>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</si>
  <si>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</si>
  <si>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</si>
  <si>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</si>
  <si>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</si>
  <si>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</si>
  <si>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</si>
  <si>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</si>
  <si>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кг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</si>
  <si>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</si>
  <si>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</si>
  <si>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</si>
  <si>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</si>
  <si>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</si>
  <si>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</si>
  <si>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№ 289-23</t>
  </si>
  <si>
    <t>на поставку  мяса говядины бескостной путем запроса котировок</t>
  </si>
  <si>
    <t>Говядина бескостная с/м (шейно-лопаточный отруб)</t>
  </si>
  <si>
    <t>Говядина бескостная с/м (тазобедренный отруб)</t>
  </si>
  <si>
    <t>Исходя из имеющегося у Заказчика объёма финансового обеспечения для осуществления закупки начальная (максимальная) цена договора устанавливается в размере 3517500 руб. (три миллиона пятьсот семнадцать тысяч пятьсот рублей 00 копеек)</t>
  </si>
  <si>
    <t>КП вх. 4406-11/23 от 29.11.2023</t>
  </si>
  <si>
    <t>КП вх. 4407-11/23 от 29.11.2023</t>
  </si>
  <si>
    <t>КП вх. 4408-11/23 от 29.11.2023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</si>
</sst>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#,##0.00\ _₽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165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tabSelected="1" zoomScale="85" zoomScaleNormal="85" zoomScalePageLayoutView="70" workbookViewId="0">
      <selection activeCell="G17" sqref="G17"/>
    </sheetView>
  </sheetViews>
  <sheetFormatPr defaultRowHeight="15" x14ac:dyDescent="0.25"/>
  <cols>
    <col min="1" max="1" width="9.140625" style="11"/>
    <col min="2" max="2" width="32" style="11" customWidth="1"/>
    <col min="3" max="4" width="9.140625" style="11"/>
    <col min="5" max="7" width="17.85546875" style="1" customWidth="1"/>
    <col min="8" max="8" width="14.7109375" style="1" hidden="1" customWidth="1"/>
    <col min="9" max="9" width="14.42578125" style="1" hidden="1" customWidth="1"/>
    <col min="10" max="10" width="13.7109375" style="1" customWidth="1"/>
    <col min="11" max="11" width="9.42578125" style="11" customWidth="1"/>
    <col min="12" max="12" width="12.5703125" style="11" customWidth="1"/>
    <col min="13" max="13" width="10.28515625" style="11" customWidth="1"/>
    <col min="14" max="14" width="21.140625" style="11" customWidth="1"/>
    <col min="15" max="15" width="13.28515625" style="1" customWidth="1"/>
    <col min="16" max="16384" width="9.140625" style="4"/>
  </cols>
  <sheetData>
    <row r="1" spans="1:15" x14ac:dyDescent="0.25">
      <c r="O1" s="15" t="s">
        <v>28</v>
      </c>
    </row>
    <row r="2" spans="1:15" x14ac:dyDescent="0.25">
      <c r="O2" s="15" t="s">
        <v>29</v>
      </c>
    </row>
    <row r="3" spans="1:15" x14ac:dyDescent="0.25">
      <c r="O3" s="15" t="s">
        <v>33</v>
      </c>
    </row>
    <row r="4" spans="1:15" x14ac:dyDescent="0.25">
      <c r="O4" s="15" t="s">
        <v>30</v>
      </c>
    </row>
    <row r="5" spans="1:15" x14ac:dyDescent="0.25">
      <c r="O5" s="15" t="s">
        <v>31</v>
      </c>
    </row>
    <row r="6" spans="1:15" x14ac:dyDescent="0.25">
      <c r="O6" s="16" t="s">
        <v>32</v>
      </c>
    </row>
    <row r="7" spans="1:15" x14ac:dyDescent="0.25">
      <c r="O7" s="2" t="s">
        <v>16</v>
      </c>
    </row>
    <row r="8" spans="1:15" x14ac:dyDescent="0.25">
      <c r="O8" s="3" t="s">
        <v>21</v>
      </c>
    </row>
    <row r="9" spans="1:15" x14ac:dyDescent="0.25">
      <c r="O9" s="3" t="s">
        <v>17</v>
      </c>
    </row>
    <row r="11" spans="1:15" ht="28.9" customHeight="1" x14ac:dyDescent="0.25">
      <c r="L11" s="22" t="s">
        <v>20</v>
      </c>
      <c r="M11" s="22"/>
      <c r="O11" s="1" t="s">
        <v>18</v>
      </c>
    </row>
    <row r="13" spans="1:15" x14ac:dyDescent="0.25">
      <c r="B13" s="22" t="s">
        <v>19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</row>
    <row r="14" spans="1:15" hidden="1" x14ac:dyDescent="0.25"/>
    <row r="16" spans="1:15" s="11" customFormat="1" ht="48.75" customHeight="1" x14ac:dyDescent="0.25">
      <c r="A16" s="25" t="s">
        <v>14</v>
      </c>
      <c r="B16" s="26"/>
      <c r="C16" s="27">
        <f>O19+O20</f>
        <v>3605000</v>
      </c>
      <c r="D16" s="26"/>
      <c r="E16" s="12" t="s">
        <v>37</v>
      </c>
      <c r="F16" s="19" t="s">
        <v>38</v>
      </c>
      <c r="G16" s="19" t="s">
        <v>39</v>
      </c>
      <c r="H16" s="13"/>
      <c r="I16" s="13"/>
      <c r="J16" s="12"/>
      <c r="K16" s="10"/>
      <c r="L16" s="10"/>
      <c r="M16" s="10"/>
      <c r="N16" s="10"/>
      <c r="O16" s="12"/>
    </row>
    <row r="17" spans="1:15" s="11" customFormat="1" ht="30" customHeight="1" x14ac:dyDescent="0.25">
      <c r="A17" s="20" t="s">
        <v>0</v>
      </c>
      <c r="B17" s="20" t="s">
        <v>1</v>
      </c>
      <c r="C17" s="20" t="s">
        <v>2</v>
      </c>
      <c r="D17" s="20"/>
      <c r="E17" s="12" t="s">
        <v>5</v>
      </c>
      <c r="F17" s="12" t="s">
        <v>7</v>
      </c>
      <c r="G17" s="12" t="s">
        <v>8</v>
      </c>
      <c r="H17" s="12" t="s">
        <v>22</v>
      </c>
      <c r="I17" s="12" t="s">
        <v>23</v>
      </c>
      <c r="J17" s="28" t="s">
        <v>15</v>
      </c>
      <c r="K17" s="20" t="s">
        <v>11</v>
      </c>
      <c r="L17" s="20" t="s">
        <v>12</v>
      </c>
      <c r="M17" s="20" t="s">
        <v>13</v>
      </c>
      <c r="N17" s="20" t="s">
        <v>9</v>
      </c>
      <c r="O17" s="24" t="s">
        <v>10</v>
      </c>
    </row>
    <row r="18" spans="1:15" s="11" customFormat="1" ht="30" x14ac:dyDescent="0.25">
      <c r="A18" s="20"/>
      <c r="B18" s="20"/>
      <c r="C18" s="10" t="s">
        <v>3</v>
      </c>
      <c r="D18" s="10" t="s">
        <v>4</v>
      </c>
      <c r="E18" s="12" t="s">
        <v>6</v>
      </c>
      <c r="F18" s="12" t="s">
        <v>6</v>
      </c>
      <c r="G18" s="12" t="s">
        <v>6</v>
      </c>
      <c r="H18" s="12" t="s">
        <v>6</v>
      </c>
      <c r="I18" s="12" t="s">
        <v>6</v>
      </c>
      <c r="J18" s="29"/>
      <c r="K18" s="20"/>
      <c r="L18" s="20"/>
      <c r="M18" s="20"/>
      <c r="N18" s="20"/>
      <c r="O18" s="24"/>
    </row>
    <row r="19" spans="1:15" s="11" customFormat="1" ht="27" customHeight="1" x14ac:dyDescent="0.25">
      <c r="A19" s="10">
        <v>1</v>
      </c>
      <c r="B19" s="9" t="s">
        <v>34</v>
      </c>
      <c r="C19" s="14" t="s">
        <v>25</v>
      </c>
      <c r="D19" s="5">
        <v>3500</v>
      </c>
      <c r="E19" s="18">
        <v>505</v>
      </c>
      <c r="F19" s="18">
        <v>510</v>
      </c>
      <c r="G19" s="18">
        <v>530</v>
      </c>
      <c r="H19" s="12"/>
      <c r="I19" s="12"/>
      <c r="J19" s="12">
        <f t="shared" ref="J19:J20" si="0">AVERAGE(E19:I19)</f>
        <v>515</v>
      </c>
      <c r="K19" s="10">
        <f t="shared" ref="K19:K20" si="1">COUNT(E19:I19)</f>
        <v>3</v>
      </c>
      <c r="L19" s="10">
        <f t="shared" ref="L19:L20" si="2">STDEV(E19:I19)</f>
        <v>13.228756555322953</v>
      </c>
      <c r="M19" s="10">
        <f t="shared" ref="M19:M20" si="3">L19/J19*100</f>
        <v>2.5686905932665924</v>
      </c>
      <c r="N19" s="10" t="str">
        <f t="shared" ref="N19:N20" si="4">IF(M19&lt;33,"ОДНОРОДНЫЕ","НЕОДНОРОДНЫЕ")</f>
        <v>ОДНОРОДНЫЕ</v>
      </c>
      <c r="O19" s="17">
        <f>D19*J19</f>
        <v>1802500</v>
      </c>
    </row>
    <row r="20" spans="1:15" s="11" customFormat="1" ht="27" customHeight="1" x14ac:dyDescent="0.25">
      <c r="A20" s="10">
        <v>2</v>
      </c>
      <c r="B20" s="9" t="s">
        <v>35</v>
      </c>
      <c r="C20" s="10" t="s">
        <v>25</v>
      </c>
      <c r="D20" s="6">
        <v>3500</v>
      </c>
      <c r="E20" s="18">
        <v>500</v>
      </c>
      <c r="F20" s="18">
        <v>515</v>
      </c>
      <c r="G20" s="18">
        <v>530</v>
      </c>
      <c r="H20" s="12"/>
      <c r="I20" s="12"/>
      <c r="J20" s="12">
        <f t="shared" si="0"/>
        <v>515</v>
      </c>
      <c r="K20" s="10">
        <f t="shared" si="1"/>
        <v>3</v>
      </c>
      <c r="L20" s="10">
        <f t="shared" si="2"/>
        <v>15</v>
      </c>
      <c r="M20" s="10">
        <f t="shared" si="3"/>
        <v>2.912621359223301</v>
      </c>
      <c r="N20" s="10" t="str">
        <f t="shared" si="4"/>
        <v>ОДНОРОДНЫЕ</v>
      </c>
      <c r="O20" s="17">
        <f t="shared" ref="O20" si="5">D20*J20</f>
        <v>1802500</v>
      </c>
    </row>
    <row r="21" spans="1:15" s="11" customFormat="1" ht="14.45" customHeight="1" x14ac:dyDescent="0.25">
      <c r="A21" s="10"/>
      <c r="B21" s="7" t="s">
        <v>26</v>
      </c>
      <c r="C21" s="10"/>
      <c r="D21" s="8"/>
      <c r="E21" s="12">
        <f>SUMPRODUCT($D$19:$D$20,E19:E20)</f>
        <v>3517500</v>
      </c>
      <c r="F21" s="12">
        <f>SUMPRODUCT($D$19:$D$20,F19:F20)</f>
        <v>3587500</v>
      </c>
      <c r="G21" s="12">
        <f>SUMPRODUCT($D$19:$D$20,G19:G20)</f>
        <v>3710000</v>
      </c>
      <c r="H21" s="12"/>
      <c r="I21" s="12"/>
      <c r="J21" s="12"/>
      <c r="K21" s="10"/>
      <c r="L21" s="10"/>
      <c r="M21" s="10"/>
      <c r="N21" s="10"/>
      <c r="O21" s="12"/>
    </row>
    <row r="22" spans="1:15" hidden="1" x14ac:dyDescent="0.25"/>
    <row r="24" spans="1:15" x14ac:dyDescent="0.25">
      <c r="A24" s="23" t="s">
        <v>27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</row>
    <row r="25" spans="1:15" x14ac:dyDescent="0.25">
      <c r="A25" s="23" t="s">
        <v>24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</row>
    <row r="26" spans="1:15" x14ac:dyDescent="0.25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</row>
    <row r="27" spans="1:15" s="11" customFormat="1" ht="32.450000000000003" customHeight="1" x14ac:dyDescent="0.2">
      <c r="A27" s="21" t="s">
        <v>36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</row>
  </sheetData>
  <mergeCells count="17">
    <mergeCell ref="A17:A18"/>
    <mergeCell ref="B17:B18"/>
    <mergeCell ref="C17:D17"/>
    <mergeCell ref="A27:O27"/>
    <mergeCell ref="L11:M11"/>
    <mergeCell ref="B13:N13"/>
    <mergeCell ref="A24:O24"/>
    <mergeCell ref="A25:O25"/>
    <mergeCell ref="A26:O26"/>
    <mergeCell ref="O17:O18"/>
    <mergeCell ref="A16:B16"/>
    <mergeCell ref="C16:D16"/>
    <mergeCell ref="J17:J18"/>
    <mergeCell ref="K17:K18"/>
    <mergeCell ref="L17:L18"/>
    <mergeCell ref="M17:M18"/>
    <mergeCell ref="N17:N18"/>
  </mergeCells>
  <conditionalFormatting sqref="N19:N21">
    <cfRule type="containsText" dxfId="5" priority="16" operator="containsText" text="НЕ">
      <formula>NOT(ISERROR(SEARCH("НЕ",N19)))</formula>
    </cfRule>
    <cfRule type="containsText" dxfId="4" priority="17" operator="containsText" text="ОДНОРОДНЫЕ">
      <formula>NOT(ISERROR(SEARCH("ОДНОРОДНЫЕ",N19)))</formula>
    </cfRule>
    <cfRule type="containsText" dxfId="3" priority="18" operator="containsText" text="НЕОДНОРОДНЫЕ">
      <formula>NOT(ISERROR(SEARCH("НЕОДНОРОДНЫЕ",N19)))</formula>
    </cfRule>
  </conditionalFormatting>
  <conditionalFormatting sqref="N19:N21">
    <cfRule type="containsText" dxfId="2" priority="13" operator="containsText" text="НЕОДНОРОДНЫЕ">
      <formula>NOT(ISERROR(SEARCH("НЕОДНОРОДНЫЕ",N19)))</formula>
    </cfRule>
    <cfRule type="containsText" dxfId="1" priority="14" operator="containsText" text="ОДНОРОДНЫЕ">
      <formula>NOT(ISERROR(SEARCH("ОДНОРОДНЫЕ",N19)))</formula>
    </cfRule>
    <cfRule type="containsText" dxfId="0" priority="15" operator="containsText" text="НЕОДНОРОДНЫЕ">
      <formula>NOT(ISERROR(SEARCH("НЕОДНОРОДНЫЕ",N19)))</formula>
    </cfRule>
  </conditionalFormatting>
  <pageMargins left="0.31496062992125984" right="0.19685039370078741" top="0.35433070866141736" bottom="0.35433070866141736" header="0.11811023622047245" footer="0.11811023622047245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2023-11-29T04:03:31Z</dcterms:modified>
</cp:coreProperties>
</file>