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L20" i="1"/>
  <c r="L21" i="1"/>
  <c r="F22" i="1" l="1"/>
  <c r="E22" i="1"/>
  <c r="K20" i="1" l="1"/>
  <c r="K21" i="1"/>
  <c r="L19" i="1"/>
  <c r="K19" i="1"/>
  <c r="J21" i="1"/>
  <c r="J19" i="1"/>
  <c r="O19" i="1" s="1"/>
  <c r="O21" i="1" l="1"/>
  <c r="C16" i="1" s="1"/>
  <c r="M21" i="1"/>
  <c r="N21" i="1" s="1"/>
  <c r="J20" i="1"/>
  <c r="M19" i="1"/>
  <c r="N19" i="1" s="1"/>
  <c r="O20" i="1" l="1"/>
  <c r="M20" i="1"/>
  <c r="N20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<sst xmlns="http://schemas.openxmlformats.org/spreadsheetml/2006/main" count="45" uniqueCount="40">
  <si>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</si>
  <si>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</si>
  <si>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</si>
  <si>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</si>
  <si>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</si>
  <si>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</si>
  <si>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</si>
  <si>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</si>
  <si>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</si>
  <si>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</si>
  <si>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</si>
  <si>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</si>
  <si>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</si>
  <si>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</si>
  <si>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</si>
  <si>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</si>
  <si>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</si>
  <si>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</si>
  <si>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</si>
  <si>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</si>
  <si>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</si>
  <si>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</si>
  <si>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</si>
  <si>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</si>
  <si>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</si>
  <si>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</si>
  <si>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</si>
  <si>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</si>
  <si>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</si>
  <si>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</si>
  <si>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</si>
  <si>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</si>
  <si>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Сыр полутвердый «Голландский»</t>
  </si>
  <si>
    <t>Сыр полутвердый "Российский"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</si>
  <si>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780000 руб. (Семьсот восемьдесят тысяч рублей 00 копеек)</t>
  </si>
  <si>
    <t>№ 278-23</t>
  </si>
  <si>
    <t>на поставку сыров полутвердых путем запроса котировок</t>
  </si>
  <si>
    <t>КП вх. 4348-11/23 от 22.11.2023</t>
  </si>
  <si>
    <t>КП вх. 4349-11/23 от 22.11.2023</t>
  </si>
  <si>
    <t>КП вх. 4347-11/23 от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</si>
</sst>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B36" sqref="B36"/>
    </sheetView>
  </sheetViews>
  <sheetFormatPr defaultRowHeight="15" x14ac:dyDescent="0.25"/>
  <cols>
    <col min="1" max="1" width="9.140625" style="11"/>
    <col min="2" max="2" width="32" style="11" customWidth="1"/>
    <col min="3" max="4" width="9.140625" style="11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1" customWidth="1"/>
    <col min="12" max="12" width="12.5703125" style="11" customWidth="1"/>
    <col min="13" max="13" width="10.28515625" style="11" customWidth="1"/>
    <col min="14" max="14" width="21.140625" style="11" customWidth="1"/>
    <col min="15" max="15" width="13.28515625" style="1" customWidth="1"/>
    <col min="16" max="16384" width="9.140625" style="4"/>
  </cols>
  <sheetData>
    <row r="1" spans="1:15" x14ac:dyDescent="0.25">
      <c r="O1" s="15" t="s">
        <v>28</v>
      </c>
    </row>
    <row r="2" spans="1:15" x14ac:dyDescent="0.25">
      <c r="O2" s="15" t="s">
        <v>29</v>
      </c>
    </row>
    <row r="3" spans="1:15" x14ac:dyDescent="0.25">
      <c r="O3" s="15" t="s">
        <v>36</v>
      </c>
    </row>
    <row r="4" spans="1:15" x14ac:dyDescent="0.25">
      <c r="O4" s="15" t="s">
        <v>30</v>
      </c>
    </row>
    <row r="5" spans="1:15" x14ac:dyDescent="0.25">
      <c r="O5" s="15" t="s">
        <v>31</v>
      </c>
    </row>
    <row r="6" spans="1:15" x14ac:dyDescent="0.25">
      <c r="O6" s="16" t="s">
        <v>35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2" t="s">
        <v>20</v>
      </c>
      <c r="M11" s="22"/>
      <c r="O11" s="1" t="s">
        <v>18</v>
      </c>
    </row>
    <row r="13" spans="1:15" x14ac:dyDescent="0.25"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5" hidden="1" x14ac:dyDescent="0.25"/>
    <row r="16" spans="1:15" s="11" customFormat="1" ht="48.75" customHeight="1" x14ac:dyDescent="0.25">
      <c r="A16" s="25" t="s">
        <v>14</v>
      </c>
      <c r="B16" s="26"/>
      <c r="C16" s="27">
        <f>O19+O21</f>
        <v>828533.33333333337</v>
      </c>
      <c r="D16" s="26"/>
      <c r="E16" s="12" t="s">
        <v>39</v>
      </c>
      <c r="F16" s="12" t="s">
        <v>37</v>
      </c>
      <c r="G16" s="12" t="s">
        <v>38</v>
      </c>
      <c r="H16" s="13"/>
      <c r="I16" s="13"/>
      <c r="J16" s="12"/>
      <c r="K16" s="10"/>
      <c r="L16" s="10"/>
      <c r="M16" s="10"/>
      <c r="N16" s="10"/>
      <c r="O16" s="12"/>
    </row>
    <row r="17" spans="1:15" s="11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4" t="s">
        <v>10</v>
      </c>
    </row>
    <row r="18" spans="1:15" s="11" customFormat="1" ht="30" x14ac:dyDescent="0.25">
      <c r="A18" s="20"/>
      <c r="B18" s="20"/>
      <c r="C18" s="10" t="s">
        <v>3</v>
      </c>
      <c r="D18" s="10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20"/>
      <c r="L18" s="20"/>
      <c r="M18" s="20"/>
      <c r="N18" s="20"/>
      <c r="O18" s="24"/>
    </row>
    <row r="19" spans="1:15" s="11" customFormat="1" ht="16.899999999999999" customHeight="1" x14ac:dyDescent="0.25">
      <c r="A19" s="10">
        <v>1</v>
      </c>
      <c r="B19" s="9" t="s">
        <v>33</v>
      </c>
      <c r="C19" s="14" t="s">
        <v>25</v>
      </c>
      <c r="D19" s="5">
        <v>800</v>
      </c>
      <c r="E19" s="18">
        <v>640</v>
      </c>
      <c r="F19" s="18">
        <v>600</v>
      </c>
      <c r="G19" s="18">
        <v>672</v>
      </c>
      <c r="H19" s="12"/>
      <c r="I19" s="12"/>
      <c r="J19" s="12">
        <f t="shared" ref="J19:J21" si="0">AVERAGE(E19:I19)</f>
        <v>637.33333333333337</v>
      </c>
      <c r="K19" s="10">
        <f t="shared" ref="K19:K21" si="1">COUNT(E19:I19)</f>
        <v>3</v>
      </c>
      <c r="L19" s="10">
        <f t="shared" ref="L19:L21" si="2">STDEV(E19:I19)</f>
        <v>36.073998022583154</v>
      </c>
      <c r="M19" s="10">
        <f t="shared" ref="M19:M21" si="3">L19/J19*100</f>
        <v>5.6601461332504943</v>
      </c>
      <c r="N19" s="10" t="str">
        <f t="shared" ref="N19:N21" si="4">IF(M19&lt;33,"ОДНОРОДНЫЕ","НЕОДНОРОДНЫЕ")</f>
        <v>ОДНОРОДНЫЕ</v>
      </c>
      <c r="O19" s="17">
        <f>D19*J19</f>
        <v>509866.66666666669</v>
      </c>
    </row>
    <row r="20" spans="1:15" s="11" customFormat="1" ht="15" hidden="1" customHeight="1" x14ac:dyDescent="0.25">
      <c r="A20" s="10"/>
      <c r="B20" s="9"/>
      <c r="C20" s="14"/>
      <c r="D20" s="5"/>
      <c r="E20" s="19">
        <v>640</v>
      </c>
      <c r="F20" s="19">
        <v>600</v>
      </c>
      <c r="G20" s="19">
        <v>672</v>
      </c>
      <c r="H20" s="12"/>
      <c r="I20" s="12"/>
      <c r="J20" s="12">
        <f t="shared" si="0"/>
        <v>637.33333333333337</v>
      </c>
      <c r="K20" s="10">
        <f t="shared" si="1"/>
        <v>3</v>
      </c>
      <c r="L20" s="10">
        <f t="shared" si="2"/>
        <v>36.073998022583154</v>
      </c>
      <c r="M20" s="10">
        <f t="shared" si="3"/>
        <v>5.6601461332504943</v>
      </c>
      <c r="N20" s="10" t="str">
        <f t="shared" si="4"/>
        <v>ОДНОРОДНЫЕ</v>
      </c>
      <c r="O20" s="17">
        <f t="shared" ref="O20:O21" si="5">D20*J20</f>
        <v>0</v>
      </c>
    </row>
    <row r="21" spans="1:15" s="11" customFormat="1" ht="15.75" customHeight="1" x14ac:dyDescent="0.25">
      <c r="A21" s="10">
        <v>2</v>
      </c>
      <c r="B21" s="9" t="s">
        <v>32</v>
      </c>
      <c r="C21" s="10" t="s">
        <v>25</v>
      </c>
      <c r="D21" s="6">
        <v>500</v>
      </c>
      <c r="E21" s="18">
        <v>640</v>
      </c>
      <c r="F21" s="18">
        <v>600</v>
      </c>
      <c r="G21" s="18">
        <v>672</v>
      </c>
      <c r="H21" s="12"/>
      <c r="I21" s="12"/>
      <c r="J21" s="12">
        <f t="shared" si="0"/>
        <v>637.33333333333337</v>
      </c>
      <c r="K21" s="10">
        <f t="shared" si="1"/>
        <v>3</v>
      </c>
      <c r="L21" s="10">
        <f t="shared" si="2"/>
        <v>36.073998022583154</v>
      </c>
      <c r="M21" s="10">
        <f t="shared" si="3"/>
        <v>5.6601461332504943</v>
      </c>
      <c r="N21" s="10" t="str">
        <f t="shared" si="4"/>
        <v>ОДНОРОДНЫЕ</v>
      </c>
      <c r="O21" s="17">
        <f t="shared" si="5"/>
        <v>318666.66666666669</v>
      </c>
    </row>
    <row r="22" spans="1:15" s="11" customFormat="1" ht="14.45" customHeight="1" x14ac:dyDescent="0.25">
      <c r="A22" s="10"/>
      <c r="B22" s="7" t="s">
        <v>26</v>
      </c>
      <c r="C22" s="10"/>
      <c r="D22" s="8"/>
      <c r="E22" s="12">
        <f>SUMPRODUCT($D$19:$D$21,E19:E21)</f>
        <v>832000</v>
      </c>
      <c r="F22" s="12">
        <f>SUMPRODUCT($D$19:$D$21,F19:F21)</f>
        <v>780000</v>
      </c>
      <c r="G22" s="12">
        <f>SUMPRODUCT($D$19:$D$21,G19:G21)</f>
        <v>873600</v>
      </c>
      <c r="H22" s="12"/>
      <c r="I22" s="12"/>
      <c r="J22" s="12"/>
      <c r="K22" s="10"/>
      <c r="L22" s="10"/>
      <c r="M22" s="10"/>
      <c r="N22" s="10"/>
      <c r="O22" s="12"/>
    </row>
    <row r="23" spans="1:15" hidden="1" x14ac:dyDescent="0.25"/>
    <row r="25" spans="1:15" x14ac:dyDescent="0.25">
      <c r="A25" s="23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1" customFormat="1" ht="32.450000000000003" customHeight="1" x14ac:dyDescent="0.2">
      <c r="A28" s="21" t="s">
        <v>34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2">
    <cfRule type="containsText" dxfId="11" priority="16" operator="containsText" text="НЕ">
      <formula>NOT(ISERROR(SEARCH("НЕ",N22)))</formula>
    </cfRule>
    <cfRule type="containsText" dxfId="10" priority="17" operator="containsText" text="ОДНОРОДНЫЕ">
      <formula>NOT(ISERROR(SEARCH("ОДНОРОДНЫЕ",N22)))</formula>
    </cfRule>
    <cfRule type="containsText" dxfId="9" priority="18" operator="containsText" text="НЕОДНОРОДНЫЕ">
      <formula>NOT(ISERROR(SEARCH("НЕОДНОРОДНЫЕ",N22)))</formula>
    </cfRule>
  </conditionalFormatting>
  <conditionalFormatting sqref="N22">
    <cfRule type="containsText" dxfId="8" priority="13" operator="containsText" text="НЕОДНОРОДНЫЕ">
      <formula>NOT(ISERROR(SEARCH("НЕОДНОРОДНЫЕ",N22)))</formula>
    </cfRule>
    <cfRule type="containsText" dxfId="7" priority="14" operator="containsText" text="ОДНОРОДНЫЕ">
      <formula>NOT(ISERROR(SEARCH("ОДНОРОДНЫЕ",N22)))</formula>
    </cfRule>
    <cfRule type="containsText" dxfId="6" priority="15" operator="containsText" text="НЕОДНОРОДНЫЕ">
      <formula>NOT(ISERROR(SEARCH("НЕОДНОРОДНЫЕ",N22)))</formula>
    </cfRule>
  </conditionalFormatting>
  <conditionalFormatting sqref="N19:N21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1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2023-11-23T05:37:59Z</dcterms:modified>
</cp:coreProperties>
</file>