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4" i="1" l="1"/>
  <c r="C16" i="1"/>
  <c r="O20" i="1"/>
  <c r="O21" i="1"/>
  <c r="O22" i="1"/>
  <c r="O23" i="1"/>
  <c r="O19" i="1"/>
  <c r="M21" i="1"/>
  <c r="M22" i="1"/>
  <c r="M23" i="1"/>
  <c r="L20" i="1"/>
  <c r="M20" i="1" s="1"/>
  <c r="L21" i="1"/>
  <c r="L22" i="1"/>
  <c r="L23" i="1"/>
  <c r="F24" i="1" l="1"/>
  <c r="E24" i="1"/>
  <c r="K23" i="1" l="1"/>
  <c r="J23" i="1"/>
  <c r="K20" i="1"/>
  <c r="K22" i="1"/>
  <c r="K21" i="1"/>
  <c r="L19" i="1"/>
  <c r="K19" i="1"/>
  <c r="J22" i="1"/>
  <c r="J21" i="1"/>
  <c r="J19" i="1"/>
  <c r="N23" i="1" l="1"/>
  <c r="N22" i="1"/>
  <c r="J20" i="1"/>
  <c r="M19" i="1"/>
  <c r="N19" i="1" s="1"/>
  <c r="N21" i="1"/>
  <c r="N20" i="1" l="1"/>
</calcChain>
</file>

<file path=xl/sharedStrings.xml><?xml version="1.0" encoding="utf-8"?>
<sst xmlns="http://schemas.openxmlformats.org/spreadsheetml/2006/main" count="49" uniqueCount="42">
  <si>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</si>
  <si>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</si>
  <si>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</si>
  <si>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</si>
  <si>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</si>
  <si>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</si>
  <si>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</si>
  <si>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</si>
  <si>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</si>
  <si>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</si>
  <si>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</si>
  <si>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</si>
  <si>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</si>
  <si>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</si>
  <si>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</si>
  <si>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</si>
  <si>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</si>
  <si>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</si>
  <si>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</si>
  <si>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</si>
  <si>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</si>
  <si>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</si>
  <si>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</si>
  <si>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</si>
  <si>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</si>
  <si>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</si>
  <si>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Горбуша с/м ПСГ</t>
  </si>
  <si>
    <t>Минтай с/м ПБГ</t>
  </si>
  <si>
    <t>Камбала с/м НСГ</t>
  </si>
  <si>
    <t>Сельдь Т/О с/с неразделанная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</si>
  <si>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</si>
  <si>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</si>
  <si>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</si>
  <si>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</si>
  <si>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</si>
  <si>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</si>
  <si>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277-23</t>
  </si>
  <si>
    <t>Исходя из имеющегося у Заказчика объёма финансового обеспечения для осуществления закупки начальная (максимальная) цена договора устанавливается в размере 1120600 руб. (один миллион сто двадцать тысяч шестьсот рублей 00 копеек)</t>
  </si>
  <si>
    <t>КП вх. 4350-11/23 от 22.11.2023</t>
  </si>
  <si>
    <t>КП вх. 4351-11/23 от 22.11.2023</t>
  </si>
  <si>
    <t>КП вх. 4352-11/23 от 22.11.2023</t>
  </si>
  <si>
    <t>на поставку рыбной продукции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</si>
</sst>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\ _₽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zoomScale="85" zoomScaleNormal="85" zoomScalePageLayoutView="70" workbookViewId="0">
      <selection activeCell="O3" sqref="O3"/>
    </sheetView>
  </sheetViews>
  <sheetFormatPr defaultColWidth="9.140625" defaultRowHeight="15" x14ac:dyDescent="0.25"/>
  <cols>
    <col min="1" max="1" width="9.140625" style="11"/>
    <col min="2" max="2" width="27.28515625" style="11" customWidth="1"/>
    <col min="3" max="4" width="9.140625" style="11"/>
    <col min="5" max="7" width="17.855468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11" customWidth="1"/>
    <col min="12" max="12" width="12.5703125" style="11" customWidth="1"/>
    <col min="13" max="13" width="10.28515625" style="11" customWidth="1"/>
    <col min="14" max="14" width="21.140625" style="11" customWidth="1"/>
    <col min="15" max="15" width="13.28515625" style="1" customWidth="1"/>
    <col min="16" max="16384" width="9.140625" style="4"/>
  </cols>
  <sheetData>
    <row r="1" spans="1:15" x14ac:dyDescent="0.25">
      <c r="O1" s="14" t="s">
        <v>32</v>
      </c>
    </row>
    <row r="2" spans="1:15" x14ac:dyDescent="0.25">
      <c r="O2" s="14" t="s">
        <v>33</v>
      </c>
    </row>
    <row r="3" spans="1:15" x14ac:dyDescent="0.25">
      <c r="O3" s="14" t="s">
        <v>41</v>
      </c>
    </row>
    <row r="4" spans="1:15" x14ac:dyDescent="0.25">
      <c r="O4" s="14" t="s">
        <v>34</v>
      </c>
    </row>
    <row r="5" spans="1:15" x14ac:dyDescent="0.25">
      <c r="O5" s="14" t="s">
        <v>35</v>
      </c>
    </row>
    <row r="6" spans="1:15" x14ac:dyDescent="0.25">
      <c r="O6" s="15" t="s">
        <v>36</v>
      </c>
    </row>
    <row r="7" spans="1:15" x14ac:dyDescent="0.25">
      <c r="O7" s="2" t="s">
        <v>16</v>
      </c>
    </row>
    <row r="8" spans="1:15" x14ac:dyDescent="0.25">
      <c r="O8" s="3" t="s">
        <v>21</v>
      </c>
    </row>
    <row r="9" spans="1:15" x14ac:dyDescent="0.25">
      <c r="O9" s="3" t="s">
        <v>17</v>
      </c>
    </row>
    <row r="11" spans="1:15" ht="28.9" customHeight="1" x14ac:dyDescent="0.25">
      <c r="L11" s="18" t="s">
        <v>20</v>
      </c>
      <c r="M11" s="18"/>
      <c r="O11" s="1" t="s">
        <v>18</v>
      </c>
    </row>
    <row r="13" spans="1:15" x14ac:dyDescent="0.25">
      <c r="B13" s="18" t="s">
        <v>19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5" hidden="1" x14ac:dyDescent="0.25"/>
    <row r="16" spans="1:15" s="11" customFormat="1" ht="48.75" customHeight="1" x14ac:dyDescent="0.25">
      <c r="A16" s="21" t="s">
        <v>14</v>
      </c>
      <c r="B16" s="22"/>
      <c r="C16" s="23">
        <f>O19+O21+O22+O23</f>
        <v>1256366.6666666667</v>
      </c>
      <c r="D16" s="22"/>
      <c r="E16" s="12" t="s">
        <v>38</v>
      </c>
      <c r="F16" s="12" t="s">
        <v>39</v>
      </c>
      <c r="G16" s="12" t="s">
        <v>40</v>
      </c>
      <c r="H16" s="13"/>
      <c r="I16" s="13"/>
      <c r="J16" s="12"/>
      <c r="K16" s="10"/>
      <c r="L16" s="10"/>
      <c r="M16" s="10"/>
      <c r="N16" s="10"/>
      <c r="O16" s="12"/>
    </row>
    <row r="17" spans="1:15" s="11" customFormat="1" ht="30" customHeight="1" x14ac:dyDescent="0.25">
      <c r="A17" s="26" t="s">
        <v>0</v>
      </c>
      <c r="B17" s="26" t="s">
        <v>1</v>
      </c>
      <c r="C17" s="26" t="s">
        <v>2</v>
      </c>
      <c r="D17" s="26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24" t="s">
        <v>15</v>
      </c>
      <c r="K17" s="26" t="s">
        <v>11</v>
      </c>
      <c r="L17" s="26" t="s">
        <v>12</v>
      </c>
      <c r="M17" s="26" t="s">
        <v>13</v>
      </c>
      <c r="N17" s="26" t="s">
        <v>9</v>
      </c>
      <c r="O17" s="20" t="s">
        <v>10</v>
      </c>
    </row>
    <row r="18" spans="1:15" s="11" customFormat="1" ht="30" x14ac:dyDescent="0.25">
      <c r="A18" s="26"/>
      <c r="B18" s="26"/>
      <c r="C18" s="10" t="s">
        <v>3</v>
      </c>
      <c r="D18" s="10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25"/>
      <c r="K18" s="26"/>
      <c r="L18" s="26"/>
      <c r="M18" s="26"/>
      <c r="N18" s="26"/>
      <c r="O18" s="20"/>
    </row>
    <row r="19" spans="1:15" s="11" customFormat="1" ht="16.899999999999999" customHeight="1" x14ac:dyDescent="0.25">
      <c r="A19" s="10">
        <v>1</v>
      </c>
      <c r="B19" s="9" t="s">
        <v>26</v>
      </c>
      <c r="C19" s="10" t="s">
        <v>25</v>
      </c>
      <c r="D19" s="5">
        <v>1600</v>
      </c>
      <c r="E19" s="12">
        <v>425</v>
      </c>
      <c r="F19" s="12">
        <v>400</v>
      </c>
      <c r="G19" s="12">
        <v>350</v>
      </c>
      <c r="H19" s="12"/>
      <c r="I19" s="12"/>
      <c r="J19" s="12">
        <f t="shared" ref="J19:J22" si="0">AVERAGE(E19:I19)</f>
        <v>391.66666666666669</v>
      </c>
      <c r="K19" s="10">
        <f t="shared" ref="K19:K22" si="1">COUNT(E19:I19)</f>
        <v>3</v>
      </c>
      <c r="L19" s="10">
        <f t="shared" ref="L19:L23" si="2">STDEV(E19:I19)</f>
        <v>38.188130791298668</v>
      </c>
      <c r="M19" s="10">
        <f t="shared" ref="M19:M23" si="3">L19/J19*100</f>
        <v>9.750161053097532</v>
      </c>
      <c r="N19" s="10" t="str">
        <f t="shared" ref="N19:N22" si="4">IF(M19&lt;33,"ОДНОРОДНЫЕ","НЕОДНОРОДНЫЕ")</f>
        <v>ОДНОРОДНЫЕ</v>
      </c>
      <c r="O19" s="16">
        <f>D19*J19</f>
        <v>626666.66666666674</v>
      </c>
    </row>
    <row r="20" spans="1:15" s="11" customFormat="1" hidden="1" x14ac:dyDescent="0.25">
      <c r="A20" s="10"/>
      <c r="B20" s="9"/>
      <c r="C20" s="10"/>
      <c r="D20" s="5"/>
      <c r="E20" s="12"/>
      <c r="F20" s="12"/>
      <c r="G20" s="12"/>
      <c r="H20" s="12"/>
      <c r="I20" s="12"/>
      <c r="J20" s="12" t="e">
        <f t="shared" si="0"/>
        <v>#DIV/0!</v>
      </c>
      <c r="K20" s="10">
        <f t="shared" si="1"/>
        <v>0</v>
      </c>
      <c r="L20" s="10" t="e">
        <f t="shared" si="2"/>
        <v>#DIV/0!</v>
      </c>
      <c r="M20" s="10" t="e">
        <f t="shared" si="3"/>
        <v>#DIV/0!</v>
      </c>
      <c r="N20" s="10" t="e">
        <f t="shared" si="4"/>
        <v>#DIV/0!</v>
      </c>
      <c r="O20" s="16" t="e">
        <f t="shared" ref="O20:O23" si="5">D20*J20</f>
        <v>#DIV/0!</v>
      </c>
    </row>
    <row r="21" spans="1:15" s="11" customFormat="1" ht="15.75" customHeight="1" x14ac:dyDescent="0.25">
      <c r="A21" s="10">
        <v>2</v>
      </c>
      <c r="B21" s="9" t="s">
        <v>28</v>
      </c>
      <c r="C21" s="10" t="s">
        <v>25</v>
      </c>
      <c r="D21" s="6">
        <v>1100</v>
      </c>
      <c r="E21" s="12">
        <v>215</v>
      </c>
      <c r="F21" s="12">
        <v>220</v>
      </c>
      <c r="G21" s="12">
        <v>186</v>
      </c>
      <c r="H21" s="12"/>
      <c r="I21" s="12"/>
      <c r="J21" s="12">
        <f t="shared" si="0"/>
        <v>207</v>
      </c>
      <c r="K21" s="10">
        <f t="shared" si="1"/>
        <v>3</v>
      </c>
      <c r="L21" s="10">
        <f t="shared" si="2"/>
        <v>18.357559750685819</v>
      </c>
      <c r="M21" s="10">
        <f t="shared" si="3"/>
        <v>8.8683863529883187</v>
      </c>
      <c r="N21" s="10" t="str">
        <f t="shared" si="4"/>
        <v>ОДНОРОДНЫЕ</v>
      </c>
      <c r="O21" s="16">
        <f t="shared" si="5"/>
        <v>227700</v>
      </c>
    </row>
    <row r="22" spans="1:15" s="11" customFormat="1" ht="15.75" customHeight="1" x14ac:dyDescent="0.25">
      <c r="A22" s="10">
        <v>3</v>
      </c>
      <c r="B22" s="9" t="s">
        <v>27</v>
      </c>
      <c r="C22" s="10" t="s">
        <v>25</v>
      </c>
      <c r="D22" s="8">
        <v>1200</v>
      </c>
      <c r="E22" s="12">
        <v>215</v>
      </c>
      <c r="F22" s="12">
        <v>220</v>
      </c>
      <c r="G22" s="12">
        <v>170</v>
      </c>
      <c r="H22" s="12"/>
      <c r="I22" s="12"/>
      <c r="J22" s="12">
        <f t="shared" si="0"/>
        <v>201.66666666666666</v>
      </c>
      <c r="K22" s="10">
        <f t="shared" si="1"/>
        <v>3</v>
      </c>
      <c r="L22" s="10">
        <f t="shared" si="2"/>
        <v>27.537852736430555</v>
      </c>
      <c r="M22" s="10">
        <f t="shared" si="3"/>
        <v>13.655133588312673</v>
      </c>
      <c r="N22" s="10" t="str">
        <f t="shared" si="4"/>
        <v>ОДНОРОДНЫЕ</v>
      </c>
      <c r="O22" s="16">
        <f t="shared" si="5"/>
        <v>242000</v>
      </c>
    </row>
    <row r="23" spans="1:15" s="11" customFormat="1" ht="14.45" customHeight="1" x14ac:dyDescent="0.25">
      <c r="A23" s="10">
        <v>4</v>
      </c>
      <c r="B23" s="9" t="s">
        <v>29</v>
      </c>
      <c r="C23" s="10" t="s">
        <v>25</v>
      </c>
      <c r="D23" s="8">
        <v>800</v>
      </c>
      <c r="E23" s="12">
        <v>210</v>
      </c>
      <c r="F23" s="12">
        <v>200</v>
      </c>
      <c r="G23" s="12">
        <v>190</v>
      </c>
      <c r="H23" s="12"/>
      <c r="I23" s="12"/>
      <c r="J23" s="12">
        <f>AVERAGE(E23:I23)</f>
        <v>200</v>
      </c>
      <c r="K23" s="10">
        <f>COUNT(E23:I23)</f>
        <v>3</v>
      </c>
      <c r="L23" s="10">
        <f t="shared" si="2"/>
        <v>10</v>
      </c>
      <c r="M23" s="10">
        <f t="shared" si="3"/>
        <v>5</v>
      </c>
      <c r="N23" s="10" t="str">
        <f>IF(M23&lt;33,"ОДНОРОДНЫЕ","НЕОДНОРОДНЫЕ")</f>
        <v>ОДНОРОДНЫЕ</v>
      </c>
      <c r="O23" s="16">
        <f t="shared" si="5"/>
        <v>160000</v>
      </c>
    </row>
    <row r="24" spans="1:15" s="11" customFormat="1" ht="14.45" customHeight="1" x14ac:dyDescent="0.25">
      <c r="A24" s="10"/>
      <c r="B24" s="7" t="s">
        <v>30</v>
      </c>
      <c r="C24" s="10"/>
      <c r="D24" s="8"/>
      <c r="E24" s="12">
        <f>SUMPRODUCT($D$19:$D$23,E19:E23)</f>
        <v>1342500</v>
      </c>
      <c r="F24" s="12">
        <f t="shared" ref="F24" si="6">SUMPRODUCT($D$19:$D$23,F19:F23)</f>
        <v>1306000</v>
      </c>
      <c r="G24" s="12">
        <f>SUMPRODUCT($D$19:$D$23,G19:G23)</f>
        <v>1120600</v>
      </c>
      <c r="H24" s="12"/>
      <c r="I24" s="12"/>
      <c r="J24" s="12"/>
      <c r="K24" s="10"/>
      <c r="L24" s="10"/>
      <c r="M24" s="10"/>
      <c r="N24" s="10"/>
      <c r="O24" s="12"/>
    </row>
    <row r="25" spans="1:15" hidden="1" x14ac:dyDescent="0.25"/>
    <row r="27" spans="1:15" x14ac:dyDescent="0.25">
      <c r="A27" s="19" t="s">
        <v>31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33.6" customHeight="1" x14ac:dyDescent="0.25">
      <c r="A28" s="19" t="s">
        <v>24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5" s="11" customFormat="1" ht="32.450000000000003" customHeight="1" x14ac:dyDescent="0.2">
      <c r="A30" s="17" t="s">
        <v>37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</sheetData>
  <mergeCells count="17">
    <mergeCell ref="C17:D17"/>
    <mergeCell ref="A30:O30"/>
    <mergeCell ref="L11:M11"/>
    <mergeCell ref="B13:N13"/>
    <mergeCell ref="A27:O27"/>
    <mergeCell ref="A28:O28"/>
    <mergeCell ref="A29:O29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</mergeCells>
  <conditionalFormatting sqref="N24">
    <cfRule type="containsText" dxfId="17" priority="16" operator="containsText" text="НЕ">
      <formula>NOT(ISERROR(SEARCH("НЕ",N24)))</formula>
    </cfRule>
    <cfRule type="containsText" dxfId="16" priority="17" operator="containsText" text="ОДНОРОДНЫЕ">
      <formula>NOT(ISERROR(SEARCH("ОДНОРОДНЫЕ",N24)))</formula>
    </cfRule>
    <cfRule type="containsText" dxfId="15" priority="18" operator="containsText" text="НЕОДНОРОДНЫЕ">
      <formula>NOT(ISERROR(SEARCH("НЕОДНОРОДНЫЕ",N24)))</formula>
    </cfRule>
  </conditionalFormatting>
  <conditionalFormatting sqref="N24">
    <cfRule type="containsText" dxfId="14" priority="13" operator="containsText" text="НЕОДНОРОДНЫЕ">
      <formula>NOT(ISERROR(SEARCH("НЕОДНОРОДНЫЕ",N24)))</formula>
    </cfRule>
    <cfRule type="containsText" dxfId="13" priority="14" operator="containsText" text="ОДНОРОДНЫЕ">
      <formula>NOT(ISERROR(SEARCH("ОДНОРОДНЫЕ",N24)))</formula>
    </cfRule>
    <cfRule type="containsText" dxfId="12" priority="15" operator="containsText" text="НЕОДНОРОДНЫЕ">
      <formula>NOT(ISERROR(SEARCH("НЕОДНОРОДНЫЕ",N24)))</formula>
    </cfRule>
  </conditionalFormatting>
  <conditionalFormatting sqref="N19:N22">
    <cfRule type="containsText" dxfId="11" priority="10" operator="containsText" text="НЕ">
      <formula>NOT(ISERROR(SEARCH("НЕ",N19)))</formula>
    </cfRule>
    <cfRule type="containsText" dxfId="10" priority="11" operator="containsText" text="ОДНОРОДНЫЕ">
      <formula>NOT(ISERROR(SEARCH("ОДНОРОДНЫЕ",N19)))</formula>
    </cfRule>
    <cfRule type="containsText" dxfId="9" priority="12" operator="containsText" text="НЕОДНОРОДНЫЕ">
      <formula>NOT(ISERROR(SEARCH("НЕОДНОРОДНЫЕ",N19)))</formula>
    </cfRule>
  </conditionalFormatting>
  <conditionalFormatting sqref="N19:N22">
    <cfRule type="containsText" dxfId="8" priority="7" operator="containsText" text="НЕОДНОРОДНЫЕ">
      <formula>NOT(ISERROR(SEARCH("НЕОДНОРОДНЫЕ",N19)))</formula>
    </cfRule>
    <cfRule type="containsText" dxfId="7" priority="8" operator="containsText" text="ОДНОРОДНЫЕ">
      <formula>NOT(ISERROR(SEARCH("ОДНОРОДНЫЕ",N19)))</formula>
    </cfRule>
    <cfRule type="containsText" dxfId="6" priority="9" operator="containsText" text="НЕОДНОРОДНЫЕ">
      <formula>NOT(ISERROR(SEARCH("НЕОДНОРОДНЫЕ",N19)))</formula>
    </cfRule>
  </conditionalFormatting>
  <conditionalFormatting sqref="N23">
    <cfRule type="containsText" dxfId="5" priority="4" operator="containsText" text="НЕ">
      <formula>NOT(ISERROR(SEARCH("НЕ",N23)))</formula>
    </cfRule>
    <cfRule type="containsText" dxfId="4" priority="5" operator="containsText" text="ОДНОРОДНЫЕ">
      <formula>NOT(ISERROR(SEARCH("ОДНОРОДНЫЕ",N23)))</formula>
    </cfRule>
    <cfRule type="containsText" dxfId="3" priority="6" operator="containsText" text="НЕОДНОРОДНЫЕ">
      <formula>NOT(ISERROR(SEARCH("НЕОДНОРОДНЫЕ",N23)))</formula>
    </cfRule>
  </conditionalFormatting>
  <conditionalFormatting sqref="N23">
    <cfRule type="containsText" dxfId="2" priority="1" operator="containsText" text="НЕОДНОРОДНЫЕ">
      <formula>NOT(ISERROR(SEARCH("НЕОДНОРОДНЫЕ",N23)))</formula>
    </cfRule>
    <cfRule type="containsText" dxfId="1" priority="2" operator="containsText" text="ОДНОРОДНЫЕ">
      <formula>NOT(ISERROR(SEARCH("ОДНОРОДНЫЕ",N23)))</formula>
    </cfRule>
    <cfRule type="containsText" dxfId="0" priority="3" operator="containsText" text="НЕОДНОРОДНЫЕ">
      <formula>NOT(ISERROR(SEARCH("НЕОДНОРОДНЫЕ",N23)))</formula>
    </cfRule>
  </conditionalFormatting>
  <pageMargins left="0.31496062992125984" right="0.19685039370078741" top="0.35433070866141736" bottom="0.35433070866141736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2023-11-22T09:38:53Z</dcterms:modified>
</cp:coreProperties>
</file>