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/>
  <c r="E25" i="1"/>
  <c r="J20" i="1" l="1"/>
  <c r="L24" i="1" l="1"/>
  <c r="K24" i="1"/>
  <c r="J24" i="1"/>
  <c r="O24" i="1" s="1"/>
  <c r="J23" i="1"/>
  <c r="O23" i="1" s="1"/>
  <c r="K23" i="1"/>
  <c r="L23" i="1"/>
  <c r="K20" i="1"/>
  <c r="L22" i="1"/>
  <c r="K22" i="1"/>
  <c r="L21" i="1"/>
  <c r="K21" i="1"/>
  <c r="L19" i="1"/>
  <c r="K19" i="1"/>
  <c r="J22" i="1"/>
  <c r="J21" i="1"/>
  <c r="O21" i="1" s="1"/>
  <c r="J19" i="1"/>
  <c r="M24" i="1" l="1"/>
  <c r="N24" i="1" s="1"/>
  <c r="M23" i="1"/>
  <c r="N23" i="1" s="1"/>
  <c r="M22" i="1"/>
  <c r="N22" i="1" s="1"/>
  <c r="L20" i="1"/>
  <c r="O20" i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<sst xmlns="http://schemas.openxmlformats.org/spreadsheetml/2006/main" count="47" uniqueCount="41">
  <si>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</si>
  <si>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</si>
  <si>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</si>
  <si>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</si>
  <si>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</si>
  <si>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</si>
  <si>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</si>
  <si>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</si>
  <si>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</si>
  <si>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</si>
  <si>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</si>
  <si>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</si>
  <si>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</si>
  <si>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</si>
  <si>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</si>
  <si>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</si>
  <si>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</si>
  <si>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</si>
  <si>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</si>
  <si>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</si>
  <si>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</si>
  <si>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</si>
  <si>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</si>
  <si>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</si>
  <si>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</si>
  <si>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</si>
  <si>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</si>
  <si>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</si>
  <si>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</si>
  <si>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</si>
  <si>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</si>
  <si>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</si>
  <si>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Кефир     </t>
  </si>
  <si>
    <t xml:space="preserve">Сметана  </t>
  </si>
  <si>
    <t>Исходя из имеющегося у Заказчика объёма финансового обеспечения для осуществления закупки НМЦД устанавливается в размере 1487900 руб. (один миллион четыреста восемьдесят семь тысяч девятьсот рублей 00 копеек)</t>
  </si>
  <si>
    <t>№ 276-23</t>
  </si>
  <si>
    <t>КП вх.4346-11/23 от 22.11.2023</t>
  </si>
  <si>
    <t>КП вх.4345-11/23 от 22.11.2023</t>
  </si>
  <si>
    <t>КП вх.4344-11/23 от 22.11.2023</t>
  </si>
  <si>
    <t>на поставку кисломолочной продукции путем запроса котировок</t>
  </si>
  <si>
    <t>Творог обезжиренный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</si>
</sst>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B31" sqref="B31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6"/>
    <col min="5" max="7" width="16.140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13" t="s">
        <v>28</v>
      </c>
    </row>
    <row r="2" spans="1:15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1"/>
      <c r="L2" s="11"/>
      <c r="M2" s="11"/>
      <c r="N2" s="11"/>
      <c r="O2" s="13" t="s">
        <v>29</v>
      </c>
    </row>
    <row r="3" spans="1:15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13" t="s">
        <v>39</v>
      </c>
    </row>
    <row r="4" spans="1:15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1"/>
      <c r="L4" s="11"/>
      <c r="M4" s="11"/>
      <c r="N4" s="11"/>
      <c r="O4" s="13" t="s">
        <v>30</v>
      </c>
    </row>
    <row r="5" spans="1:15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13" t="s">
        <v>31</v>
      </c>
    </row>
    <row r="6" spans="1:15" x14ac:dyDescent="0.25">
      <c r="A6" s="11"/>
      <c r="B6" s="11"/>
      <c r="C6" s="11"/>
      <c r="D6" s="11"/>
      <c r="E6" s="12"/>
      <c r="F6" s="12"/>
      <c r="G6" s="12"/>
      <c r="H6" s="12"/>
      <c r="I6" s="12"/>
      <c r="J6" s="12"/>
      <c r="K6" s="11"/>
      <c r="L6" s="11"/>
      <c r="M6" s="11"/>
      <c r="N6" s="11"/>
      <c r="O6" s="29" t="s">
        <v>35</v>
      </c>
    </row>
    <row r="7" spans="1:15" s="5" customFormat="1" x14ac:dyDescent="0.2">
      <c r="A7" s="11"/>
      <c r="B7" s="11"/>
      <c r="C7" s="11"/>
      <c r="D7" s="11"/>
      <c r="E7" s="12"/>
      <c r="F7" s="12"/>
      <c r="G7" s="12"/>
      <c r="H7" s="12"/>
      <c r="I7" s="12"/>
      <c r="J7" s="12"/>
      <c r="K7" s="11"/>
      <c r="L7" s="11"/>
      <c r="M7" s="11"/>
      <c r="N7" s="11"/>
      <c r="O7" s="14" t="s">
        <v>16</v>
      </c>
    </row>
    <row r="8" spans="1:15" s="5" customFormat="1" x14ac:dyDescent="0.2">
      <c r="A8" s="11"/>
      <c r="B8" s="11"/>
      <c r="C8" s="11"/>
      <c r="D8" s="11"/>
      <c r="E8" s="12"/>
      <c r="F8" s="12"/>
      <c r="G8" s="12"/>
      <c r="H8" s="12"/>
      <c r="I8" s="12"/>
      <c r="J8" s="12"/>
      <c r="K8" s="11"/>
      <c r="L8" s="11"/>
      <c r="M8" s="11"/>
      <c r="N8" s="11"/>
      <c r="O8" s="15" t="s">
        <v>21</v>
      </c>
    </row>
    <row r="9" spans="1:15" s="5" customFormat="1" x14ac:dyDescent="0.2">
      <c r="A9" s="11"/>
      <c r="B9" s="11"/>
      <c r="C9" s="11"/>
      <c r="D9" s="11"/>
      <c r="E9" s="12"/>
      <c r="F9" s="12"/>
      <c r="G9" s="12"/>
      <c r="H9" s="12"/>
      <c r="I9" s="12"/>
      <c r="J9" s="12"/>
      <c r="K9" s="11"/>
      <c r="L9" s="11"/>
      <c r="M9" s="11"/>
      <c r="N9" s="11"/>
      <c r="O9" s="15" t="s">
        <v>17</v>
      </c>
    </row>
    <row r="10" spans="1:15" s="5" customForma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2"/>
    </row>
    <row r="11" spans="1:15" s="5" customFormat="1" ht="28.9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1"/>
      <c r="L11" s="33" t="s">
        <v>20</v>
      </c>
      <c r="M11" s="33"/>
      <c r="N11" s="11"/>
      <c r="O11" s="12" t="s">
        <v>18</v>
      </c>
    </row>
    <row r="12" spans="1:15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1"/>
      <c r="L12" s="11"/>
      <c r="M12" s="11"/>
      <c r="N12" s="11"/>
      <c r="O12" s="12"/>
    </row>
    <row r="13" spans="1:15" x14ac:dyDescent="0.25">
      <c r="A13" s="11"/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2"/>
    </row>
    <row r="14" spans="1:15" hidden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1"/>
      <c r="N14" s="11"/>
      <c r="O14" s="12"/>
    </row>
    <row r="15" spans="1:1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2"/>
    </row>
    <row r="16" spans="1:15" s="4" customFormat="1" ht="58.5" customHeight="1" x14ac:dyDescent="0.25">
      <c r="A16" s="36" t="s">
        <v>14</v>
      </c>
      <c r="B16" s="37"/>
      <c r="C16" s="38">
        <f>SUMIF(O19:O25,"&gt;0")</f>
        <v>1545183.3333333333</v>
      </c>
      <c r="D16" s="37"/>
      <c r="E16" s="28" t="s">
        <v>38</v>
      </c>
      <c r="F16" s="28" t="s">
        <v>37</v>
      </c>
      <c r="G16" s="28" t="s">
        <v>36</v>
      </c>
      <c r="H16" s="16"/>
      <c r="I16" s="17"/>
      <c r="J16" s="17"/>
      <c r="K16" s="18"/>
      <c r="L16" s="18"/>
      <c r="M16" s="18"/>
      <c r="N16" s="18"/>
      <c r="O16" s="17"/>
    </row>
    <row r="17" spans="1:19" s="4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17" t="s">
        <v>5</v>
      </c>
      <c r="F17" s="17" t="s">
        <v>7</v>
      </c>
      <c r="G17" s="17" t="s">
        <v>8</v>
      </c>
      <c r="H17" s="17" t="s">
        <v>22</v>
      </c>
      <c r="I17" s="17" t="s">
        <v>23</v>
      </c>
      <c r="J17" s="39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35" t="s">
        <v>10</v>
      </c>
    </row>
    <row r="18" spans="1:19" s="4" customFormat="1" x14ac:dyDescent="0.25">
      <c r="A18" s="31"/>
      <c r="B18" s="31"/>
      <c r="C18" s="20" t="s">
        <v>3</v>
      </c>
      <c r="D18" s="20" t="s">
        <v>4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40"/>
      <c r="K18" s="30"/>
      <c r="L18" s="30"/>
      <c r="M18" s="30"/>
      <c r="N18" s="30"/>
      <c r="O18" s="35"/>
    </row>
    <row r="19" spans="1:19" s="4" customFormat="1" ht="16.899999999999999" customHeight="1" x14ac:dyDescent="0.25">
      <c r="A19" s="9">
        <v>1</v>
      </c>
      <c r="B19" s="10" t="s">
        <v>32</v>
      </c>
      <c r="C19" s="9" t="s">
        <v>25</v>
      </c>
      <c r="D19" s="9">
        <v>9000</v>
      </c>
      <c r="E19" s="21">
        <v>69.900000000000006</v>
      </c>
      <c r="F19" s="17">
        <v>69</v>
      </c>
      <c r="G19" s="17">
        <v>63</v>
      </c>
      <c r="H19" s="17"/>
      <c r="I19" s="17"/>
      <c r="J19" s="17">
        <f t="shared" ref="J19:J22" si="0">AVERAGE(E19:I19)</f>
        <v>67.3</v>
      </c>
      <c r="K19" s="18">
        <f t="shared" ref="K19:K22" si="1">COUNT(E19:I19)</f>
        <v>3</v>
      </c>
      <c r="L19" s="18">
        <f t="shared" ref="L19:L22" si="2">STDEV(E19:I19)</f>
        <v>3.7509998667022124</v>
      </c>
      <c r="M19" s="18">
        <f t="shared" ref="M19:M22" si="3">L19/J19*100</f>
        <v>5.5735510649364235</v>
      </c>
      <c r="N19" s="18" t="str">
        <f t="shared" ref="N19:N22" si="4">IF(M19&lt;33,"ОДНОРОДНЫЕ","НЕОДНОРОДНЫЕ")</f>
        <v>ОДНОРОДНЫЕ</v>
      </c>
      <c r="O19" s="17">
        <f t="shared" ref="O19:O22" si="5">D19*J19</f>
        <v>605700</v>
      </c>
    </row>
    <row r="20" spans="1:19" s="4" customFormat="1" x14ac:dyDescent="0.25">
      <c r="A20" s="9">
        <v>2</v>
      </c>
      <c r="B20" s="10" t="s">
        <v>33</v>
      </c>
      <c r="C20" s="9" t="s">
        <v>25</v>
      </c>
      <c r="D20" s="9">
        <v>1100</v>
      </c>
      <c r="E20" s="21">
        <v>390.5</v>
      </c>
      <c r="F20" s="17">
        <v>360</v>
      </c>
      <c r="G20" s="17">
        <v>395</v>
      </c>
      <c r="H20" s="17"/>
      <c r="I20" s="17"/>
      <c r="J20" s="17">
        <f t="shared" si="0"/>
        <v>381.83333333333331</v>
      </c>
      <c r="K20" s="18">
        <f t="shared" si="1"/>
        <v>3</v>
      </c>
      <c r="L20" s="18">
        <f t="shared" si="2"/>
        <v>19.041621079449442</v>
      </c>
      <c r="M20" s="18">
        <f t="shared" si="3"/>
        <v>4.9868933425009452</v>
      </c>
      <c r="N20" s="18" t="str">
        <f t="shared" si="4"/>
        <v>ОДНОРОДНЫЕ</v>
      </c>
      <c r="O20" s="17">
        <f t="shared" si="5"/>
        <v>420016.66666666663</v>
      </c>
    </row>
    <row r="21" spans="1:19" s="4" customFormat="1" x14ac:dyDescent="0.25">
      <c r="A21" s="9">
        <v>3</v>
      </c>
      <c r="B21" s="10" t="s">
        <v>40</v>
      </c>
      <c r="C21" s="9" t="s">
        <v>25</v>
      </c>
      <c r="D21" s="9">
        <v>1600</v>
      </c>
      <c r="E21" s="21">
        <v>355</v>
      </c>
      <c r="F21" s="17">
        <v>315</v>
      </c>
      <c r="G21" s="17">
        <v>304</v>
      </c>
      <c r="H21" s="17"/>
      <c r="I21" s="17"/>
      <c r="J21" s="17">
        <f t="shared" si="0"/>
        <v>324.66666666666669</v>
      </c>
      <c r="K21" s="18">
        <f t="shared" si="1"/>
        <v>3</v>
      </c>
      <c r="L21" s="18">
        <f t="shared" si="2"/>
        <v>26.839026311200882</v>
      </c>
      <c r="M21" s="18">
        <f t="shared" si="3"/>
        <v>8.2666405475978078</v>
      </c>
      <c r="N21" s="18" t="str">
        <f t="shared" si="4"/>
        <v>ОДНОРОДНЫЕ</v>
      </c>
      <c r="O21" s="17">
        <f t="shared" si="5"/>
        <v>519466.66666666669</v>
      </c>
    </row>
    <row r="22" spans="1:19" s="4" customFormat="1" hidden="1" x14ac:dyDescent="0.2">
      <c r="A22" s="22"/>
      <c r="B22" s="23"/>
      <c r="C22" s="22"/>
      <c r="D22" s="24"/>
      <c r="E22" s="17"/>
      <c r="F22" s="17"/>
      <c r="G22" s="17"/>
      <c r="H22" s="17"/>
      <c r="I22" s="17"/>
      <c r="J22" s="17" t="e">
        <f t="shared" si="0"/>
        <v>#DIV/0!</v>
      </c>
      <c r="K22" s="18">
        <f t="shared" si="1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4"/>
        <v>#DIV/0!</v>
      </c>
      <c r="O22" s="17" t="e">
        <f t="shared" si="5"/>
        <v>#DIV/0!</v>
      </c>
    </row>
    <row r="23" spans="1:19" s="4" customFormat="1" hidden="1" x14ac:dyDescent="0.2">
      <c r="A23" s="18"/>
      <c r="B23" s="25"/>
      <c r="C23" s="18"/>
      <c r="D23" s="26"/>
      <c r="E23" s="17"/>
      <c r="F23" s="17"/>
      <c r="G23" s="17"/>
      <c r="H23" s="17"/>
      <c r="I23" s="17"/>
      <c r="J23" s="17" t="e">
        <f t="shared" ref="J23:J24" si="6">AVERAGE(E23:I23)</f>
        <v>#DIV/0!</v>
      </c>
      <c r="K23" s="18">
        <f t="shared" ref="K23:K24" si="7">COUNT(E23:I23)</f>
        <v>0</v>
      </c>
      <c r="L23" s="18" t="e">
        <f t="shared" ref="L23:L24" si="8">STDEV(E23:I23)</f>
        <v>#DIV/0!</v>
      </c>
      <c r="M23" s="18" t="e">
        <f t="shared" ref="M23:M24" si="9">L23/J23*100</f>
        <v>#DIV/0!</v>
      </c>
      <c r="N23" s="18" t="e">
        <f t="shared" ref="N23:N24" si="10">IF(M23&lt;33,"ОДНОРОДНЫЕ","НЕОДНОРОДНЫЕ")</f>
        <v>#DIV/0!</v>
      </c>
      <c r="O23" s="17" t="e">
        <f t="shared" ref="O23:O24" si="11">D23*J23</f>
        <v>#DIV/0!</v>
      </c>
    </row>
    <row r="24" spans="1:19" s="4" customFormat="1" hidden="1" x14ac:dyDescent="0.2">
      <c r="A24" s="18"/>
      <c r="B24" s="25"/>
      <c r="C24" s="18"/>
      <c r="D24" s="26"/>
      <c r="E24" s="17"/>
      <c r="F24" s="17"/>
      <c r="G24" s="17"/>
      <c r="H24" s="17"/>
      <c r="I24" s="17"/>
      <c r="J24" s="17" t="e">
        <f t="shared" si="6"/>
        <v>#DIV/0!</v>
      </c>
      <c r="K24" s="18">
        <f t="shared" si="7"/>
        <v>0</v>
      </c>
      <c r="L24" s="18" t="e">
        <f t="shared" si="8"/>
        <v>#DIV/0!</v>
      </c>
      <c r="M24" s="18" t="e">
        <f t="shared" si="9"/>
        <v>#DIV/0!</v>
      </c>
      <c r="N24" s="18" t="e">
        <f t="shared" si="10"/>
        <v>#DIV/0!</v>
      </c>
      <c r="O24" s="17" t="e">
        <f t="shared" si="11"/>
        <v>#DIV/0!</v>
      </c>
    </row>
    <row r="25" spans="1:19" s="4" customFormat="1" ht="14.45" customHeight="1" x14ac:dyDescent="0.2">
      <c r="A25" s="18"/>
      <c r="B25" s="25" t="s">
        <v>26</v>
      </c>
      <c r="C25" s="18"/>
      <c r="D25" s="27"/>
      <c r="E25" s="17">
        <f>SUMPRODUCT($D$19:$D$21,E19:E21)</f>
        <v>1626650</v>
      </c>
      <c r="F25" s="19">
        <f t="shared" ref="F25:G25" si="12">SUMPRODUCT($D$19:$D$21,F19:F21)</f>
        <v>1521000</v>
      </c>
      <c r="G25" s="19">
        <f t="shared" si="12"/>
        <v>1487900</v>
      </c>
      <c r="H25" s="17"/>
      <c r="I25" s="17"/>
      <c r="J25" s="17"/>
      <c r="K25" s="18"/>
      <c r="L25" s="18"/>
      <c r="M25" s="18"/>
      <c r="N25" s="18"/>
      <c r="O25" s="17"/>
      <c r="Q25" s="7"/>
      <c r="R25" s="7"/>
      <c r="S25" s="7"/>
    </row>
    <row r="26" spans="1:19" s="5" customFormat="1" x14ac:dyDescent="0.25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2"/>
    </row>
    <row r="27" spans="1:19" s="8" customFormat="1" x14ac:dyDescent="0.2">
      <c r="A27" s="34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9" s="8" customFormat="1" ht="27" customHeight="1" x14ac:dyDescent="0.2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9" s="8" customFormat="1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9" s="8" customFormat="1" ht="24.75" customHeight="1" x14ac:dyDescent="0.2">
      <c r="A30" s="32" t="s">
        <v>34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</sheetData>
  <mergeCells count="17">
    <mergeCell ref="A17:A18"/>
    <mergeCell ref="B17:B18"/>
    <mergeCell ref="C17:D17"/>
    <mergeCell ref="A30:O30"/>
    <mergeCell ref="L11:M11"/>
    <mergeCell ref="B13:N13"/>
    <mergeCell ref="A27:O27"/>
    <mergeCell ref="A28:O28"/>
    <mergeCell ref="A29:O29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5">
    <cfRule type="containsText" dxfId="17" priority="16" operator="containsText" text="НЕ">
      <formula>NOT(ISERROR(SEARCH("НЕ",N25)))</formula>
    </cfRule>
    <cfRule type="containsText" dxfId="16" priority="17" operator="containsText" text="ОДНОРОДНЫЕ">
      <formula>NOT(ISERROR(SEARCH("ОДНОРОДНЫЕ",N25)))</formula>
    </cfRule>
    <cfRule type="containsText" dxfId="15" priority="18" operator="containsText" text="НЕОДНОРОДНЫЕ">
      <formula>NOT(ISERROR(SEARCH("НЕОДНОРОДНЫЕ",N25)))</formula>
    </cfRule>
  </conditionalFormatting>
  <conditionalFormatting sqref="N25">
    <cfRule type="containsText" dxfId="14" priority="13" operator="containsText" text="НЕОДНОРОДНЫЕ">
      <formula>NOT(ISERROR(SEARCH("НЕОДНОРОДНЫЕ",N25)))</formula>
    </cfRule>
    <cfRule type="containsText" dxfId="13" priority="14" operator="containsText" text="ОДНОРОДНЫЕ">
      <formula>NOT(ISERROR(SEARCH("ОДНОРОДНЫЕ",N25)))</formula>
    </cfRule>
    <cfRule type="containsText" dxfId="12" priority="15" operator="containsText" text="НЕОДНОРОДНЫЕ">
      <formula>NOT(ISERROR(SEARCH("НЕОДНОРОДНЫЕ",N25)))</formula>
    </cfRule>
  </conditionalFormatting>
  <conditionalFormatting sqref="N19:N23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3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2023-11-23T05:33:57Z</dcterms:modified>
</cp:coreProperties>
</file>