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0" i="1" l="1"/>
  <c r="M20" i="1"/>
  <c r="L20" i="1"/>
  <c r="Q20" i="1" s="1"/>
  <c r="N21" i="1"/>
  <c r="M21" i="1"/>
  <c r="L21" i="1"/>
  <c r="Q21" i="1" s="1"/>
  <c r="C17" i="1" l="1"/>
  <c r="O20" i="1"/>
  <c r="P20" i="1" s="1"/>
  <c r="O21" i="1"/>
  <c r="P21" i="1" s="1"/>
</calcChain>
</file>

<file path=xl/sharedStrings.xml><?xml version="1.0" encoding="utf-8"?>
<sst xmlns="http://schemas.openxmlformats.org/spreadsheetml/2006/main" count="49" uniqueCount="40">
  <si>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</si>
  <si>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</si>
  <si>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</si>
  <si>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</si>
  <si>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</si>
  <si>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</si>
  <si>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</si>
  <si>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</si>
  <si>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</si>
  <si>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</si>
  <si>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</si>
  <si>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</si>
  <si>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</si>
  <si>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</si>
  <si>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</si>
  <si>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</si>
  <si>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</si>
  <si>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</si>
  <si>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</si>
  <si>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</si>
  <si>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</si>
  <si>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</si>
  <si>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</si>
  <si>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</si>
  <si>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</si>
  <si>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</si>
  <si>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</si>
  <si>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</si>
  <si>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</si>
  <si>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</si>
  <si>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</si>
  <si>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</si>
  <si>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</si>
  <si>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№ 269-23</t>
  </si>
  <si>
    <t>на поставку реагентов сложных диагностических</t>
  </si>
  <si>
    <t xml:space="preserve">"КлиниТест-Фенолфталеин"   (или эквивалент) </t>
  </si>
  <si>
    <t>"Азопирам-Комплект" (или эквивалент)</t>
  </si>
  <si>
    <t>КП вх. 685/с от 07.11.2023</t>
  </si>
  <si>
    <t>Система электронного заказа "ФармКомандир"  08.11.2023</t>
  </si>
  <si>
    <t>Начальная (максимальная) цена договора устанавливается в размере 57531,57 руб. (пятьдесят семь тысяч пятьсот тридцать один рубль пятьдесят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</si>
</sst>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F30" sqref="F30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8" width="18.85546875" style="1" customWidth="1"/>
    <col min="9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41" t="s">
        <v>34</v>
      </c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1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1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1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1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1:17" x14ac:dyDescent="0.25">
      <c r="Q9" s="7" t="s">
        <v>16</v>
      </c>
    </row>
    <row r="10" spans="1:17" x14ac:dyDescent="0.25">
      <c r="Q10" s="7" t="s">
        <v>14</v>
      </c>
    </row>
    <row r="12" spans="1:17" ht="28.9" customHeight="1" x14ac:dyDescent="0.25">
      <c r="B12" s="14"/>
      <c r="C12" s="14"/>
      <c r="D12" s="14"/>
      <c r="M12" s="14"/>
      <c r="N12" s="42" t="s">
        <v>30</v>
      </c>
      <c r="O12" s="42"/>
      <c r="P12" s="17"/>
      <c r="Q12" s="16" t="s">
        <v>31</v>
      </c>
    </row>
    <row r="14" spans="1:17" x14ac:dyDescent="0.25">
      <c r="B14" s="30" t="s">
        <v>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7" hidden="1" x14ac:dyDescent="0.25"/>
    <row r="16" spans="1:17" x14ac:dyDescent="0.25">
      <c r="A16" s="19"/>
      <c r="B16" s="19"/>
      <c r="C16" s="19"/>
      <c r="D16" s="19"/>
    </row>
    <row r="17" spans="1:19" ht="75" x14ac:dyDescent="0.25">
      <c r="A17" s="34" t="s">
        <v>11</v>
      </c>
      <c r="B17" s="35"/>
      <c r="C17" s="36">
        <f>SUM(Q20:Q21)</f>
        <v>57531.571666666663</v>
      </c>
      <c r="D17" s="35"/>
      <c r="E17" s="15" t="s">
        <v>37</v>
      </c>
      <c r="F17" s="15" t="s">
        <v>38</v>
      </c>
      <c r="G17" s="15" t="s">
        <v>38</v>
      </c>
      <c r="H17" s="15" t="s">
        <v>38</v>
      </c>
      <c r="I17" s="15"/>
      <c r="J17" s="15"/>
      <c r="K17" s="13"/>
      <c r="L17" s="20"/>
      <c r="M17" s="10"/>
      <c r="N17" s="10"/>
      <c r="O17" s="10"/>
      <c r="P17" s="10"/>
      <c r="Q17" s="12"/>
    </row>
    <row r="18" spans="1:19" ht="30" customHeight="1" x14ac:dyDescent="0.25">
      <c r="A18" s="39" t="s">
        <v>0</v>
      </c>
      <c r="B18" s="39" t="s">
        <v>1</v>
      </c>
      <c r="C18" s="39" t="s">
        <v>2</v>
      </c>
      <c r="D18" s="39"/>
      <c r="E18" s="15" t="s">
        <v>23</v>
      </c>
      <c r="F18" s="15" t="s">
        <v>24</v>
      </c>
      <c r="G18" s="15" t="s">
        <v>25</v>
      </c>
      <c r="H18" s="20" t="s">
        <v>26</v>
      </c>
      <c r="I18" s="20" t="s">
        <v>27</v>
      </c>
      <c r="J18" s="20" t="s">
        <v>28</v>
      </c>
      <c r="K18" s="20" t="s">
        <v>29</v>
      </c>
      <c r="L18" s="37" t="s">
        <v>12</v>
      </c>
      <c r="M18" s="39" t="s">
        <v>8</v>
      </c>
      <c r="N18" s="39" t="s">
        <v>9</v>
      </c>
      <c r="O18" s="39" t="s">
        <v>10</v>
      </c>
      <c r="P18" s="39" t="s">
        <v>6</v>
      </c>
      <c r="Q18" s="33" t="s">
        <v>7</v>
      </c>
    </row>
    <row r="19" spans="1:19" x14ac:dyDescent="0.25">
      <c r="A19" s="40"/>
      <c r="B19" s="40"/>
      <c r="C19" s="18" t="s">
        <v>3</v>
      </c>
      <c r="D19" s="18" t="s">
        <v>4</v>
      </c>
      <c r="E19" s="21" t="s">
        <v>5</v>
      </c>
      <c r="F19" s="21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38"/>
      <c r="M19" s="39"/>
      <c r="N19" s="39"/>
      <c r="O19" s="39"/>
      <c r="P19" s="39"/>
      <c r="Q19" s="33"/>
    </row>
    <row r="20" spans="1:19" s="23" customFormat="1" ht="30" x14ac:dyDescent="0.25">
      <c r="A20" s="26">
        <v>1</v>
      </c>
      <c r="B20" s="25" t="s">
        <v>35</v>
      </c>
      <c r="C20" s="44" t="s">
        <v>32</v>
      </c>
      <c r="D20" s="44">
        <v>146</v>
      </c>
      <c r="E20" s="43">
        <v>126.5</v>
      </c>
      <c r="F20" s="15">
        <v>149.19</v>
      </c>
      <c r="G20" s="15">
        <v>176</v>
      </c>
      <c r="H20" s="15"/>
      <c r="I20" s="15"/>
      <c r="J20" s="24"/>
      <c r="K20" s="24"/>
      <c r="L20" s="24">
        <f t="shared" ref="L20" si="0">AVERAGE(E20:K20)</f>
        <v>150.56333333333333</v>
      </c>
      <c r="M20" s="22">
        <f t="shared" ref="M20" si="1" xml:space="preserve"> COUNT(E20:K20)</f>
        <v>3</v>
      </c>
      <c r="N20" s="22">
        <f t="shared" ref="N20" si="2">STDEV(E20:K20)</f>
        <v>24.778559952776291</v>
      </c>
      <c r="O20" s="22">
        <f t="shared" ref="O20" si="3">N20/L20*100</f>
        <v>16.457233912269228</v>
      </c>
      <c r="P20" s="22" t="str">
        <f t="shared" ref="P20" si="4">IF(O20&lt;33,"ОДНОРОДНЫЕ","НЕОДНОРОДНЫЕ")</f>
        <v>ОДНОРОДНЫЕ</v>
      </c>
      <c r="Q20" s="24">
        <f t="shared" ref="Q20" si="5">D20*L20</f>
        <v>21982.246666666666</v>
      </c>
    </row>
    <row r="21" spans="1:19" s="23" customFormat="1" ht="30" x14ac:dyDescent="0.25">
      <c r="A21" s="26">
        <v>2</v>
      </c>
      <c r="B21" s="25" t="s">
        <v>36</v>
      </c>
      <c r="C21" s="44" t="s">
        <v>32</v>
      </c>
      <c r="D21" s="44">
        <v>126</v>
      </c>
      <c r="E21" s="43">
        <v>275</v>
      </c>
      <c r="F21" s="15">
        <v>266.92</v>
      </c>
      <c r="G21" s="15">
        <v>269.81</v>
      </c>
      <c r="H21" s="15">
        <v>316.82</v>
      </c>
      <c r="I21" s="15"/>
      <c r="J21" s="24"/>
      <c r="K21" s="24"/>
      <c r="L21" s="24">
        <f t="shared" ref="L21" si="6">AVERAGE(E21:K21)</f>
        <v>282.13749999999999</v>
      </c>
      <c r="M21" s="22">
        <f t="shared" ref="M21" si="7" xml:space="preserve"> COUNT(E21:K21)</f>
        <v>4</v>
      </c>
      <c r="N21" s="22">
        <f t="shared" ref="N21" si="8">STDEV(E21:K21)</f>
        <v>23.362072360987149</v>
      </c>
      <c r="O21" s="22">
        <f t="shared" ref="O21" si="9">N21/L21*100</f>
        <v>8.2803854010853399</v>
      </c>
      <c r="P21" s="22" t="str">
        <f t="shared" ref="P21" si="10">IF(O21&lt;33,"ОДНОРОДНЫЕ","НЕОДНОРОДНЫЕ")</f>
        <v>ОДНОРОДНЫЕ</v>
      </c>
      <c r="Q21" s="24">
        <f t="shared" ref="Q21" si="11">D21*L21</f>
        <v>35549.324999999997</v>
      </c>
    </row>
    <row r="22" spans="1:19" x14ac:dyDescent="0.25">
      <c r="R22" s="9"/>
      <c r="S22" s="1"/>
    </row>
    <row r="23" spans="1:19" x14ac:dyDescent="0.25">
      <c r="A23" s="31" t="s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9" x14ac:dyDescent="0.25">
      <c r="A24" s="32" t="s">
        <v>17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9" ht="1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9" s="8" customFormat="1" x14ac:dyDescent="0.25">
      <c r="A26" s="27" t="s">
        <v>39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"/>
      <c r="S26" s="2"/>
    </row>
    <row r="27" spans="1:19" x14ac:dyDescent="0.25">
      <c r="P27" s="9"/>
    </row>
    <row r="32" spans="1:19" x14ac:dyDescent="0.25">
      <c r="P32" s="9"/>
    </row>
  </sheetData>
  <mergeCells count="18">
    <mergeCell ref="G3:Q3"/>
    <mergeCell ref="B18:B19"/>
    <mergeCell ref="C18:D18"/>
    <mergeCell ref="N12:O12"/>
    <mergeCell ref="A26:Q26"/>
    <mergeCell ref="A25:Q25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1">
    <cfRule type="containsText" dxfId="11" priority="10" operator="containsText" text="НЕ">
      <formula>NOT(ISERROR(SEARCH("НЕ",P21)))</formula>
    </cfRule>
    <cfRule type="containsText" dxfId="10" priority="11" operator="containsText" text="ОДНОРОДНЫЕ">
      <formula>NOT(ISERROR(SEARCH("ОДНОРОДНЫЕ",P21)))</formula>
    </cfRule>
    <cfRule type="containsText" dxfId="9" priority="12" operator="containsText" text="НЕОДНОРОДНЫЕ">
      <formula>NOT(ISERROR(SEARCH("НЕОДНОРОДНЫЕ",P21)))</formula>
    </cfRule>
  </conditionalFormatting>
  <conditionalFormatting sqref="P21">
    <cfRule type="containsText" dxfId="8" priority="7" operator="containsText" text="НЕОДНОРОДНЫЕ">
      <formula>NOT(ISERROR(SEARCH("НЕОДНОРОДНЫЕ",P21)))</formula>
    </cfRule>
    <cfRule type="containsText" dxfId="7" priority="8" operator="containsText" text="ОДНОРОДНЫЕ">
      <formula>NOT(ISERROR(SEARCH("ОДНОРОДНЫЕ",P21)))</formula>
    </cfRule>
    <cfRule type="containsText" dxfId="6" priority="9" operator="containsText" text="НЕОДНОРОДНЫЕ">
      <formula>NOT(ISERROR(SEARCH("НЕОДНОРОДНЫЕ",P21)))</formula>
    </cfRule>
  </conditionalFormatting>
  <conditionalFormatting sqref="P20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2023-11-15T00:26:06Z</dcterms:modified>
</cp:coreProperties>
</file>