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L57" i="1" l="1"/>
  <c r="Q20" i="1"/>
  <c r="M20" i="1"/>
  <c r="N20" i="1"/>
  <c r="L21" i="1"/>
  <c r="Q21" i="1" s="1"/>
  <c r="M21" i="1"/>
  <c r="N21" i="1"/>
  <c r="L22" i="1"/>
  <c r="Q22" i="1" s="1"/>
  <c r="M22" i="1"/>
  <c r="N22" i="1"/>
  <c r="O22" i="1" s="1"/>
  <c r="P22" i="1" s="1"/>
  <c r="L23" i="1"/>
  <c r="Q23" i="1" s="1"/>
  <c r="M23" i="1"/>
  <c r="N23" i="1"/>
  <c r="O23" i="1" s="1"/>
  <c r="P23" i="1" s="1"/>
  <c r="L24" i="1"/>
  <c r="Q24" i="1" s="1"/>
  <c r="M24" i="1"/>
  <c r="N24" i="1"/>
  <c r="L25" i="1"/>
  <c r="Q25" i="1" s="1"/>
  <c r="M25" i="1"/>
  <c r="N25" i="1"/>
  <c r="L26" i="1"/>
  <c r="Q26" i="1" s="1"/>
  <c r="M26" i="1"/>
  <c r="N26" i="1"/>
  <c r="L27" i="1"/>
  <c r="Q27" i="1" s="1"/>
  <c r="M27" i="1"/>
  <c r="N27" i="1"/>
  <c r="L28" i="1"/>
  <c r="Q28" i="1" s="1"/>
  <c r="M28" i="1"/>
  <c r="N28" i="1"/>
  <c r="L29" i="1"/>
  <c r="Q29" i="1" s="1"/>
  <c r="M29" i="1"/>
  <c r="N29" i="1"/>
  <c r="O29" i="1" s="1"/>
  <c r="P29" i="1" s="1"/>
  <c r="L30" i="1"/>
  <c r="Q30" i="1" s="1"/>
  <c r="M30" i="1"/>
  <c r="N30" i="1"/>
  <c r="L31" i="1"/>
  <c r="Q31" i="1" s="1"/>
  <c r="M31" i="1"/>
  <c r="N31" i="1"/>
  <c r="O31" i="1" s="1"/>
  <c r="P31" i="1" s="1"/>
  <c r="L32" i="1"/>
  <c r="Q32" i="1" s="1"/>
  <c r="M32" i="1"/>
  <c r="N32" i="1"/>
  <c r="L33" i="1"/>
  <c r="Q33" i="1" s="1"/>
  <c r="M33" i="1"/>
  <c r="N33" i="1"/>
  <c r="L34" i="1"/>
  <c r="Q34" i="1" s="1"/>
  <c r="M34" i="1"/>
  <c r="N34" i="1"/>
  <c r="L35" i="1"/>
  <c r="Q35" i="1" s="1"/>
  <c r="M35" i="1"/>
  <c r="N35" i="1"/>
  <c r="O35" i="1" s="1"/>
  <c r="P35" i="1" s="1"/>
  <c r="L36" i="1"/>
  <c r="Q36" i="1" s="1"/>
  <c r="M36" i="1"/>
  <c r="N36" i="1"/>
  <c r="L37" i="1"/>
  <c r="Q37" i="1" s="1"/>
  <c r="M37" i="1"/>
  <c r="N37" i="1"/>
  <c r="L38" i="1"/>
  <c r="Q38" i="1" s="1"/>
  <c r="M38" i="1"/>
  <c r="N38" i="1"/>
  <c r="L39" i="1"/>
  <c r="Q39" i="1" s="1"/>
  <c r="M39" i="1"/>
  <c r="N39" i="1"/>
  <c r="L40" i="1"/>
  <c r="Q40" i="1" s="1"/>
  <c r="M40" i="1"/>
  <c r="N40" i="1"/>
  <c r="L41" i="1"/>
  <c r="Q41" i="1" s="1"/>
  <c r="M41" i="1"/>
  <c r="N41" i="1"/>
  <c r="O41" i="1" s="1"/>
  <c r="P41" i="1" s="1"/>
  <c r="L42" i="1"/>
  <c r="Q42" i="1" s="1"/>
  <c r="M42" i="1"/>
  <c r="N42" i="1"/>
  <c r="L43" i="1"/>
  <c r="Q43" i="1" s="1"/>
  <c r="M43" i="1"/>
  <c r="N43" i="1"/>
  <c r="L44" i="1"/>
  <c r="Q44" i="1" s="1"/>
  <c r="M44" i="1"/>
  <c r="N44" i="1"/>
  <c r="L45" i="1"/>
  <c r="Q45" i="1" s="1"/>
  <c r="M45" i="1"/>
  <c r="N45" i="1"/>
  <c r="L46" i="1"/>
  <c r="Q46" i="1" s="1"/>
  <c r="M46" i="1"/>
  <c r="N46" i="1"/>
  <c r="L47" i="1"/>
  <c r="Q47" i="1" s="1"/>
  <c r="M47" i="1"/>
  <c r="N47" i="1"/>
  <c r="L48" i="1"/>
  <c r="Q48" i="1" s="1"/>
  <c r="M48" i="1"/>
  <c r="N48" i="1"/>
  <c r="L49" i="1"/>
  <c r="Q49" i="1" s="1"/>
  <c r="M49" i="1"/>
  <c r="N49" i="1"/>
  <c r="L50" i="1"/>
  <c r="Q50" i="1" s="1"/>
  <c r="M50" i="1"/>
  <c r="N50" i="1"/>
  <c r="L51" i="1"/>
  <c r="Q51" i="1" s="1"/>
  <c r="M51" i="1"/>
  <c r="N51" i="1"/>
  <c r="L52" i="1"/>
  <c r="Q52" i="1" s="1"/>
  <c r="M52" i="1"/>
  <c r="N52" i="1"/>
  <c r="L53" i="1"/>
  <c r="Q53" i="1" s="1"/>
  <c r="M53" i="1"/>
  <c r="N53" i="1"/>
  <c r="L54" i="1"/>
  <c r="Q54" i="1" s="1"/>
  <c r="M54" i="1"/>
  <c r="N54" i="1"/>
  <c r="L55" i="1"/>
  <c r="Q55" i="1" s="1"/>
  <c r="M55" i="1"/>
  <c r="N55" i="1"/>
  <c r="L56" i="1"/>
  <c r="Q56" i="1" s="1"/>
  <c r="M56" i="1"/>
  <c r="N56" i="1"/>
  <c r="Q57" i="1"/>
  <c r="M57" i="1"/>
  <c r="N57" i="1"/>
  <c r="L58" i="1"/>
  <c r="Q58" i="1" s="1"/>
  <c r="M58" i="1"/>
  <c r="N58" i="1"/>
  <c r="L59" i="1"/>
  <c r="Q59" i="1" s="1"/>
  <c r="M59" i="1"/>
  <c r="N59" i="1"/>
  <c r="L60" i="1"/>
  <c r="Q60" i="1" s="1"/>
  <c r="M60" i="1"/>
  <c r="N60" i="1"/>
  <c r="L61" i="1"/>
  <c r="Q61" i="1" s="1"/>
  <c r="M61" i="1"/>
  <c r="N61" i="1"/>
  <c r="O28" i="1" l="1"/>
  <c r="P28" i="1" s="1"/>
  <c r="O20" i="1"/>
  <c r="P20" i="1" s="1"/>
  <c r="O61" i="1"/>
  <c r="P61" i="1" s="1"/>
  <c r="O53" i="1"/>
  <c r="P53" i="1" s="1"/>
  <c r="O60" i="1"/>
  <c r="P60" i="1" s="1"/>
  <c r="O59" i="1"/>
  <c r="P59" i="1" s="1"/>
  <c r="O58" i="1"/>
  <c r="P58" i="1" s="1"/>
  <c r="O50" i="1"/>
  <c r="P50" i="1" s="1"/>
  <c r="O46" i="1"/>
  <c r="P46" i="1" s="1"/>
  <c r="O38" i="1"/>
  <c r="P38" i="1" s="1"/>
  <c r="O34" i="1"/>
  <c r="P34" i="1" s="1"/>
  <c r="O30" i="1"/>
  <c r="P30" i="1" s="1"/>
  <c r="O26" i="1"/>
  <c r="P26" i="1" s="1"/>
  <c r="O57" i="1"/>
  <c r="P57" i="1" s="1"/>
  <c r="O32" i="1"/>
  <c r="P32" i="1" s="1"/>
  <c r="O56" i="1"/>
  <c r="P56" i="1" s="1"/>
  <c r="O24" i="1"/>
  <c r="P24" i="1" s="1"/>
  <c r="O27" i="1"/>
  <c r="P27" i="1" s="1"/>
  <c r="O44" i="1"/>
  <c r="P44" i="1" s="1"/>
  <c r="O36" i="1"/>
  <c r="P36" i="1" s="1"/>
  <c r="O55" i="1"/>
  <c r="P55" i="1" s="1"/>
  <c r="O51" i="1"/>
  <c r="P51" i="1" s="1"/>
  <c r="O43" i="1"/>
  <c r="P43" i="1" s="1"/>
  <c r="O39" i="1"/>
  <c r="P39" i="1" s="1"/>
  <c r="O48" i="1"/>
  <c r="P48" i="1" s="1"/>
  <c r="O45" i="1"/>
  <c r="P45" i="1" s="1"/>
  <c r="O47" i="1"/>
  <c r="P47" i="1" s="1"/>
  <c r="O52" i="1"/>
  <c r="P52" i="1" s="1"/>
  <c r="O40" i="1"/>
  <c r="P40" i="1" s="1"/>
  <c r="O42" i="1"/>
  <c r="P42" i="1" s="1"/>
  <c r="O54" i="1"/>
  <c r="P54" i="1" s="1"/>
  <c r="O49" i="1"/>
  <c r="P49" i="1" s="1"/>
  <c r="O37" i="1"/>
  <c r="P37" i="1" s="1"/>
  <c r="O33" i="1"/>
  <c r="P33" i="1" s="1"/>
  <c r="O25" i="1"/>
  <c r="P25" i="1" s="1"/>
  <c r="O21" i="1"/>
  <c r="P21" i="1" s="1"/>
  <c r="N63" i="1"/>
  <c r="M63" i="1"/>
  <c r="L63" i="1"/>
  <c r="Q63" i="1" s="1"/>
  <c r="N62" i="1"/>
  <c r="M62" i="1"/>
  <c r="L62" i="1"/>
  <c r="Q62" i="1" s="1"/>
  <c r="O63" i="1" l="1"/>
  <c r="P63" i="1" s="1"/>
  <c r="O62" i="1"/>
  <c r="P62" i="1" s="1"/>
  <c r="N64" i="1"/>
  <c r="L64" i="1"/>
  <c r="Q64" i="1" s="1"/>
  <c r="C17" i="1" s="1"/>
  <c r="M64" i="1"/>
  <c r="L65" i="1"/>
  <c r="Q65" i="1" s="1"/>
  <c r="M65" i="1"/>
  <c r="N65" i="1"/>
  <c r="O65" i="1" l="1"/>
  <c r="P65" i="1" s="1"/>
  <c r="O64" i="1"/>
  <c r="P64" i="1" s="1"/>
</calcChain>
</file>

<file path=xl/sharedStrings.xml><?xml version="1.0" encoding="utf-8"?>
<sst xmlns="http://schemas.openxmlformats.org/spreadsheetml/2006/main" count="139" uniqueCount="72">
  <si>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</si>
  <si>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</si>
  <si>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</si>
  <si>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</si>
  <si>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</si>
  <si>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</si>
  <si>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</si>
  <si>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</si>
  <si>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</si>
  <si>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</si>
  <si>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</si>
  <si>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</si>
  <si>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</si>
  <si>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</si>
  <si>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</si>
  <si>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</si>
  <si>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</si>
  <si>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</si>
  <si>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</si>
  <si>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</si>
  <si>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</si>
  <si>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</si>
  <si>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</si>
  <si>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</si>
  <si>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</si>
  <si>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</si>
  <si>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</si>
  <si>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</si>
  <si>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</si>
  <si>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</si>
  <si>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</si>
  <si>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</si>
  <si>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</si>
  <si>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№ 267-23</t>
  </si>
  <si>
    <t>на поставку лекарственных препаратов для лечения сердечно-сосудистой системы</t>
  </si>
  <si>
    <t>Эпинефрин</t>
  </si>
  <si>
    <t>Норэпинефрин</t>
  </si>
  <si>
    <t>Аторвастатин</t>
  </si>
  <si>
    <t xml:space="preserve">Дигоксин </t>
  </si>
  <si>
    <t>Пропафенон</t>
  </si>
  <si>
    <t xml:space="preserve">Фуросемид </t>
  </si>
  <si>
    <t xml:space="preserve">Ацетазоламид </t>
  </si>
  <si>
    <t>Торасемид</t>
  </si>
  <si>
    <t xml:space="preserve">Лозартан </t>
  </si>
  <si>
    <t>Периндоприла аргинин</t>
  </si>
  <si>
    <t xml:space="preserve">Каптоприл </t>
  </si>
  <si>
    <t>Нитроглицерин</t>
  </si>
  <si>
    <t>Верапамил</t>
  </si>
  <si>
    <t xml:space="preserve">Ивабрадин </t>
  </si>
  <si>
    <t>Лизиноприл</t>
  </si>
  <si>
    <t>Амлодипин</t>
  </si>
  <si>
    <t>Бисопролол</t>
  </si>
  <si>
    <t>Пентоксифиллин</t>
  </si>
  <si>
    <t xml:space="preserve">Верапамил </t>
  </si>
  <si>
    <t xml:space="preserve">Изосорбида динитрат </t>
  </si>
  <si>
    <t>Нифедипин</t>
  </si>
  <si>
    <t>Амиодарон</t>
  </si>
  <si>
    <t>Фенилэфрин</t>
  </si>
  <si>
    <t>Спиронолактон</t>
  </si>
  <si>
    <t>Допамин</t>
  </si>
  <si>
    <t xml:space="preserve">Допамин </t>
  </si>
  <si>
    <t xml:space="preserve">Метопролол </t>
  </si>
  <si>
    <t>Карведилол</t>
  </si>
  <si>
    <t>Фенофибрат</t>
  </si>
  <si>
    <t>Индапамид</t>
  </si>
  <si>
    <t>Система электронного заказа "ФармКомандир"  04.11.2023</t>
  </si>
  <si>
    <t>КП вх. 678/с от 07/11/2023</t>
  </si>
  <si>
    <t>КП вх. 687/с от 07/11/2023</t>
  </si>
  <si>
    <t>КП вх. 682/с от 07/11/2023</t>
  </si>
  <si>
    <t>КП вх. 680/с от 07/11/2023</t>
  </si>
  <si>
    <t>КП вх. 679/с от 07/11/2023</t>
  </si>
  <si>
    <t>Начальная (максимальная) цена договора устанавливается в размере 873971,69 руб. (восемьсот семьдесят три тысячи девятьсот семьдесят один рубль шестьдесят девять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</si>
</sst>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abSelected="1" zoomScale="85" zoomScaleNormal="85" zoomScalePageLayoutView="70" workbookViewId="0">
      <selection activeCell="M24" sqref="M24"/>
    </sheetView>
  </sheetViews>
  <sheetFormatPr defaultRowHeight="15" x14ac:dyDescent="0.25"/>
  <cols>
    <col min="1" max="1" width="6.140625" style="13" bestFit="1" customWidth="1"/>
    <col min="2" max="2" width="33.28515625" style="13" bestFit="1" customWidth="1"/>
    <col min="3" max="3" width="11.7109375" style="13" customWidth="1"/>
    <col min="4" max="4" width="7.140625" style="13" bestFit="1" customWidth="1"/>
    <col min="5" max="10" width="18.85546875" style="1" customWidth="1"/>
    <col min="11" max="11" width="20.42578125" style="1" hidden="1" customWidth="1"/>
    <col min="12" max="12" width="13.7109375" style="1" customWidth="1"/>
    <col min="13" max="13" width="9.42578125" style="13" customWidth="1"/>
    <col min="14" max="14" width="12.5703125" style="13" customWidth="1"/>
    <col min="15" max="15" width="10.28515625" style="13" customWidth="1"/>
    <col min="16" max="16" width="22.42578125" style="13" bestFit="1" customWidth="1"/>
    <col min="17" max="17" width="17.5703125" style="1" customWidth="1"/>
    <col min="18" max="18" width="10.7109375" style="13" bestFit="1" customWidth="1"/>
    <col min="19" max="19" width="11.28515625" style="13" bestFit="1" customWidth="1"/>
    <col min="20" max="20" width="10.7109375" style="13" bestFit="1" customWidth="1"/>
    <col min="21" max="21" width="11.7109375" style="13" bestFit="1" customWidth="1"/>
    <col min="22" max="22" width="10.7109375" style="13" bestFit="1" customWidth="1"/>
    <col min="23" max="16384" width="9.140625" style="13"/>
  </cols>
  <sheetData>
    <row r="1" spans="2:17" x14ac:dyDescent="0.25">
      <c r="Q1" s="4" t="s">
        <v>19</v>
      </c>
    </row>
    <row r="2" spans="2:17" ht="14.45" customHeight="1" x14ac:dyDescent="0.25">
      <c r="Q2" s="4" t="s">
        <v>20</v>
      </c>
    </row>
    <row r="3" spans="2:17" x14ac:dyDescent="0.25">
      <c r="G3" s="24" t="s">
        <v>34</v>
      </c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2:17" x14ac:dyDescent="0.25">
      <c r="G4" s="9"/>
      <c r="H4" s="9"/>
      <c r="I4" s="9"/>
      <c r="J4" s="9"/>
      <c r="K4" s="9"/>
      <c r="L4" s="9"/>
      <c r="M4" s="20"/>
      <c r="N4" s="20"/>
      <c r="O4" s="20"/>
      <c r="P4" s="20"/>
      <c r="Q4" s="5" t="s">
        <v>22</v>
      </c>
    </row>
    <row r="5" spans="2:17" x14ac:dyDescent="0.25">
      <c r="G5" s="9"/>
      <c r="H5" s="9"/>
      <c r="I5" s="9"/>
      <c r="J5" s="9"/>
      <c r="K5" s="9"/>
      <c r="L5" s="9"/>
      <c r="M5" s="20"/>
      <c r="N5" s="20"/>
      <c r="O5" s="20"/>
      <c r="P5" s="20"/>
      <c r="Q5" s="5" t="s">
        <v>21</v>
      </c>
    </row>
    <row r="6" spans="2:17" ht="14.45" customHeight="1" x14ac:dyDescent="0.25">
      <c r="G6" s="9"/>
      <c r="H6" s="9"/>
      <c r="I6" s="9"/>
      <c r="J6" s="9"/>
      <c r="K6" s="9"/>
      <c r="L6" s="9"/>
      <c r="M6" s="20"/>
      <c r="N6" s="20"/>
      <c r="O6" s="20"/>
      <c r="P6" s="20"/>
      <c r="Q6" s="5" t="s">
        <v>33</v>
      </c>
    </row>
    <row r="7" spans="2:17" x14ac:dyDescent="0.25">
      <c r="G7" s="9"/>
      <c r="H7" s="9"/>
      <c r="I7" s="9"/>
      <c r="J7" s="9"/>
      <c r="K7" s="9"/>
      <c r="L7" s="9"/>
      <c r="M7" s="20"/>
      <c r="N7" s="20"/>
      <c r="O7" s="20"/>
      <c r="P7" s="20"/>
      <c r="Q7" s="9"/>
    </row>
    <row r="8" spans="2:17" x14ac:dyDescent="0.25">
      <c r="G8" s="9"/>
      <c r="H8" s="9"/>
      <c r="I8" s="9"/>
      <c r="J8" s="9"/>
      <c r="K8" s="9"/>
      <c r="L8" s="9"/>
      <c r="M8" s="20"/>
      <c r="N8" s="20"/>
      <c r="O8" s="20"/>
      <c r="P8" s="20"/>
      <c r="Q8" s="3" t="s">
        <v>13</v>
      </c>
    </row>
    <row r="9" spans="2:17" x14ac:dyDescent="0.25">
      <c r="Q9" s="6" t="s">
        <v>16</v>
      </c>
    </row>
    <row r="10" spans="2:17" x14ac:dyDescent="0.25">
      <c r="Q10" s="6" t="s">
        <v>14</v>
      </c>
    </row>
    <row r="12" spans="2:17" ht="28.9" customHeight="1" x14ac:dyDescent="0.25">
      <c r="N12" s="27" t="s">
        <v>30</v>
      </c>
      <c r="O12" s="27"/>
      <c r="P12" s="20"/>
      <c r="Q12" s="9" t="s">
        <v>31</v>
      </c>
    </row>
    <row r="14" spans="2:17" x14ac:dyDescent="0.25">
      <c r="B14" s="30" t="s">
        <v>15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2:17" hidden="1" x14ac:dyDescent="0.25"/>
    <row r="17" spans="1:17" ht="75" x14ac:dyDescent="0.25">
      <c r="A17" s="34" t="s">
        <v>11</v>
      </c>
      <c r="B17" s="35"/>
      <c r="C17" s="36">
        <f>SUM(Q20:Q65)</f>
        <v>873971.68666666688</v>
      </c>
      <c r="D17" s="35"/>
      <c r="E17" s="8" t="s">
        <v>66</v>
      </c>
      <c r="F17" s="8" t="s">
        <v>67</v>
      </c>
      <c r="G17" s="8" t="s">
        <v>68</v>
      </c>
      <c r="H17" s="8" t="s">
        <v>69</v>
      </c>
      <c r="I17" s="8" t="s">
        <v>70</v>
      </c>
      <c r="J17" s="8" t="s">
        <v>65</v>
      </c>
      <c r="K17" s="8"/>
      <c r="L17" s="14"/>
      <c r="M17" s="18"/>
      <c r="N17" s="18"/>
      <c r="O17" s="18"/>
      <c r="P17" s="18"/>
      <c r="Q17" s="14"/>
    </row>
    <row r="18" spans="1:17" ht="30" customHeight="1" x14ac:dyDescent="0.25">
      <c r="A18" s="25" t="s">
        <v>0</v>
      </c>
      <c r="B18" s="25" t="s">
        <v>1</v>
      </c>
      <c r="C18" s="25" t="s">
        <v>2</v>
      </c>
      <c r="D18" s="25"/>
      <c r="E18" s="8" t="s">
        <v>23</v>
      </c>
      <c r="F18" s="8" t="s">
        <v>24</v>
      </c>
      <c r="G18" s="8" t="s">
        <v>25</v>
      </c>
      <c r="H18" s="14" t="s">
        <v>26</v>
      </c>
      <c r="I18" s="14" t="s">
        <v>27</v>
      </c>
      <c r="J18" s="14" t="s">
        <v>28</v>
      </c>
      <c r="K18" s="14" t="s">
        <v>29</v>
      </c>
      <c r="L18" s="37" t="s">
        <v>12</v>
      </c>
      <c r="M18" s="25" t="s">
        <v>8</v>
      </c>
      <c r="N18" s="25" t="s">
        <v>9</v>
      </c>
      <c r="O18" s="25" t="s">
        <v>10</v>
      </c>
      <c r="P18" s="25" t="s">
        <v>6</v>
      </c>
      <c r="Q18" s="33" t="s">
        <v>7</v>
      </c>
    </row>
    <row r="19" spans="1:17" x14ac:dyDescent="0.25">
      <c r="A19" s="26"/>
      <c r="B19" s="26"/>
      <c r="C19" s="19" t="s">
        <v>3</v>
      </c>
      <c r="D19" s="19" t="s">
        <v>4</v>
      </c>
      <c r="E19" s="17" t="s">
        <v>5</v>
      </c>
      <c r="F19" s="17" t="s">
        <v>5</v>
      </c>
      <c r="G19" s="17" t="s">
        <v>5</v>
      </c>
      <c r="H19" s="17" t="s">
        <v>5</v>
      </c>
      <c r="I19" s="17" t="s">
        <v>5</v>
      </c>
      <c r="J19" s="17" t="s">
        <v>5</v>
      </c>
      <c r="K19" s="17" t="s">
        <v>5</v>
      </c>
      <c r="L19" s="38"/>
      <c r="M19" s="25"/>
      <c r="N19" s="25"/>
      <c r="O19" s="25"/>
      <c r="P19" s="25"/>
      <c r="Q19" s="33"/>
    </row>
    <row r="20" spans="1:17" x14ac:dyDescent="0.25">
      <c r="A20" s="10">
        <v>1</v>
      </c>
      <c r="B20" s="11" t="s">
        <v>35</v>
      </c>
      <c r="C20" s="16" t="s">
        <v>32</v>
      </c>
      <c r="D20" s="18">
        <v>50</v>
      </c>
      <c r="E20" s="8">
        <v>65.02</v>
      </c>
      <c r="F20" s="8"/>
      <c r="G20" s="8"/>
      <c r="H20" s="8">
        <v>95.12</v>
      </c>
      <c r="I20" s="8">
        <v>100.05</v>
      </c>
      <c r="J20" s="17"/>
      <c r="K20" s="17"/>
      <c r="L20" s="14">
        <f>AVERAGE(E20:K20)</f>
        <v>86.73</v>
      </c>
      <c r="M20" s="18">
        <f t="shared" ref="M20:M61" si="0" xml:space="preserve"> COUNT(E20:K20)</f>
        <v>3</v>
      </c>
      <c r="N20" s="18">
        <f t="shared" ref="N20:N61" si="1">STDEV(E20:K20)</f>
        <v>18.962312622673455</v>
      </c>
      <c r="O20" s="18">
        <f t="shared" ref="O20:O61" si="2">N20/L20*100</f>
        <v>21.86361423114661</v>
      </c>
      <c r="P20" s="18" t="str">
        <f t="shared" ref="P20:P61" si="3">IF(O20&lt;33,"ОДНОРОДНЫЕ","НЕОДНОРОДНЫЕ")</f>
        <v>ОДНОРОДНЫЕ</v>
      </c>
      <c r="Q20" s="14">
        <f t="shared" ref="Q20:Q61" si="4">D20*L20</f>
        <v>4336.5</v>
      </c>
    </row>
    <row r="21" spans="1:17" x14ac:dyDescent="0.25">
      <c r="A21" s="10">
        <v>2</v>
      </c>
      <c r="B21" s="40" t="s">
        <v>36</v>
      </c>
      <c r="C21" s="22" t="s">
        <v>32</v>
      </c>
      <c r="D21" s="23">
        <v>3</v>
      </c>
      <c r="E21" s="8">
        <v>1151.3900000000001</v>
      </c>
      <c r="F21" s="8">
        <v>1169.3</v>
      </c>
      <c r="G21" s="8">
        <v>1169.8</v>
      </c>
      <c r="H21" s="8">
        <v>1153</v>
      </c>
      <c r="I21" s="8">
        <v>1150</v>
      </c>
      <c r="J21" s="39"/>
      <c r="K21" s="17"/>
      <c r="L21" s="14">
        <f t="shared" ref="L20:L61" si="5">AVERAGE(E21:K21)</f>
        <v>1158.6979999999999</v>
      </c>
      <c r="M21" s="18">
        <f t="shared" si="0"/>
        <v>5</v>
      </c>
      <c r="N21" s="18">
        <f t="shared" si="1"/>
        <v>9.9647639209365693</v>
      </c>
      <c r="O21" s="18">
        <f t="shared" si="2"/>
        <v>0.85999664459044289</v>
      </c>
      <c r="P21" s="18" t="str">
        <f t="shared" si="3"/>
        <v>ОДНОРОДНЫЕ</v>
      </c>
      <c r="Q21" s="14">
        <f t="shared" si="4"/>
        <v>3476.0939999999996</v>
      </c>
    </row>
    <row r="22" spans="1:17" x14ac:dyDescent="0.25">
      <c r="A22" s="10">
        <v>3</v>
      </c>
      <c r="B22" s="40" t="s">
        <v>37</v>
      </c>
      <c r="C22" s="22" t="s">
        <v>32</v>
      </c>
      <c r="D22" s="23">
        <v>40</v>
      </c>
      <c r="E22" s="8">
        <v>183.48</v>
      </c>
      <c r="F22" s="8"/>
      <c r="G22" s="8"/>
      <c r="H22" s="8">
        <v>184.2</v>
      </c>
      <c r="I22" s="8">
        <v>182</v>
      </c>
      <c r="J22" s="8">
        <v>216.93</v>
      </c>
      <c r="K22" s="17"/>
      <c r="L22" s="14">
        <f t="shared" si="5"/>
        <v>191.65249999999997</v>
      </c>
      <c r="M22" s="18">
        <f t="shared" si="0"/>
        <v>4</v>
      </c>
      <c r="N22" s="18">
        <f t="shared" si="1"/>
        <v>16.876534745023939</v>
      </c>
      <c r="O22" s="18">
        <f t="shared" si="2"/>
        <v>8.8057994260570265</v>
      </c>
      <c r="P22" s="18" t="str">
        <f t="shared" si="3"/>
        <v>ОДНОРОДНЫЕ</v>
      </c>
      <c r="Q22" s="14">
        <f t="shared" si="4"/>
        <v>7666.0999999999985</v>
      </c>
    </row>
    <row r="23" spans="1:17" x14ac:dyDescent="0.25">
      <c r="A23" s="10">
        <v>4</v>
      </c>
      <c r="B23" s="40" t="s">
        <v>38</v>
      </c>
      <c r="C23" s="22" t="s">
        <v>32</v>
      </c>
      <c r="D23" s="23">
        <v>70</v>
      </c>
      <c r="E23" s="8"/>
      <c r="F23" s="8">
        <v>101.3</v>
      </c>
      <c r="G23" s="8">
        <v>101.94</v>
      </c>
      <c r="H23" s="8">
        <v>101.93</v>
      </c>
      <c r="I23" s="8"/>
      <c r="J23" s="39"/>
      <c r="K23" s="17"/>
      <c r="L23" s="14">
        <f t="shared" si="5"/>
        <v>101.72333333333334</v>
      </c>
      <c r="M23" s="18">
        <f t="shared" si="0"/>
        <v>3</v>
      </c>
      <c r="N23" s="18">
        <f t="shared" si="1"/>
        <v>0.36665151483845726</v>
      </c>
      <c r="O23" s="18">
        <f t="shared" si="2"/>
        <v>0.3604399333208938</v>
      </c>
      <c r="P23" s="18" t="str">
        <f t="shared" si="3"/>
        <v>ОДНОРОДНЫЕ</v>
      </c>
      <c r="Q23" s="14">
        <f t="shared" si="4"/>
        <v>7120.6333333333341</v>
      </c>
    </row>
    <row r="24" spans="1:17" x14ac:dyDescent="0.25">
      <c r="A24" s="10">
        <v>5</v>
      </c>
      <c r="B24" s="40" t="s">
        <v>39</v>
      </c>
      <c r="C24" s="22" t="s">
        <v>32</v>
      </c>
      <c r="D24" s="23">
        <v>3</v>
      </c>
      <c r="E24" s="8">
        <v>356.08</v>
      </c>
      <c r="F24" s="8">
        <v>355.8</v>
      </c>
      <c r="G24" s="8">
        <v>356.08</v>
      </c>
      <c r="H24" s="8">
        <v>370</v>
      </c>
      <c r="I24" s="8">
        <v>371.56</v>
      </c>
      <c r="J24" s="39"/>
      <c r="K24" s="17"/>
      <c r="L24" s="14">
        <f t="shared" si="5"/>
        <v>361.904</v>
      </c>
      <c r="M24" s="18">
        <f t="shared" si="0"/>
        <v>5</v>
      </c>
      <c r="N24" s="18">
        <f t="shared" si="1"/>
        <v>8.1221967471860754</v>
      </c>
      <c r="O24" s="18">
        <f t="shared" si="2"/>
        <v>2.2442959312928497</v>
      </c>
      <c r="P24" s="18" t="str">
        <f t="shared" si="3"/>
        <v>ОДНОРОДНЫЕ</v>
      </c>
      <c r="Q24" s="14">
        <f t="shared" si="4"/>
        <v>1085.712</v>
      </c>
    </row>
    <row r="25" spans="1:17" x14ac:dyDescent="0.25">
      <c r="A25" s="10">
        <v>6</v>
      </c>
      <c r="B25" s="21" t="s">
        <v>40</v>
      </c>
      <c r="C25" s="22" t="s">
        <v>32</v>
      </c>
      <c r="D25" s="23">
        <v>1000</v>
      </c>
      <c r="E25" s="8">
        <v>67.42</v>
      </c>
      <c r="F25" s="8">
        <v>79.3</v>
      </c>
      <c r="G25" s="8">
        <v>79.62</v>
      </c>
      <c r="H25" s="8">
        <v>79.62</v>
      </c>
      <c r="I25" s="8">
        <v>62.29</v>
      </c>
      <c r="J25" s="39"/>
      <c r="K25" s="17"/>
      <c r="L25" s="14">
        <f t="shared" si="5"/>
        <v>73.650000000000006</v>
      </c>
      <c r="M25" s="18">
        <f t="shared" si="0"/>
        <v>5</v>
      </c>
      <c r="N25" s="18">
        <f t="shared" si="1"/>
        <v>8.2320532068251371</v>
      </c>
      <c r="O25" s="18">
        <f t="shared" si="2"/>
        <v>11.177261652172623</v>
      </c>
      <c r="P25" s="18" t="str">
        <f t="shared" si="3"/>
        <v>ОДНОРОДНЫЕ</v>
      </c>
      <c r="Q25" s="14">
        <f t="shared" si="4"/>
        <v>73650</v>
      </c>
    </row>
    <row r="26" spans="1:17" x14ac:dyDescent="0.25">
      <c r="A26" s="10">
        <v>7</v>
      </c>
      <c r="B26" s="21" t="s">
        <v>41</v>
      </c>
      <c r="C26" s="22" t="s">
        <v>32</v>
      </c>
      <c r="D26" s="23">
        <v>100</v>
      </c>
      <c r="E26" s="8">
        <v>230.82</v>
      </c>
      <c r="F26" s="8">
        <v>284.31</v>
      </c>
      <c r="G26" s="8">
        <v>284.68</v>
      </c>
      <c r="H26" s="8">
        <v>231</v>
      </c>
      <c r="I26" s="8">
        <v>284.67</v>
      </c>
      <c r="J26" s="39"/>
      <c r="K26" s="17"/>
      <c r="L26" s="14">
        <f t="shared" si="5"/>
        <v>263.096</v>
      </c>
      <c r="M26" s="18">
        <f t="shared" si="0"/>
        <v>5</v>
      </c>
      <c r="N26" s="18">
        <f t="shared" si="1"/>
        <v>29.382110713834027</v>
      </c>
      <c r="O26" s="18">
        <f t="shared" si="2"/>
        <v>11.167828744577655</v>
      </c>
      <c r="P26" s="18" t="str">
        <f t="shared" si="3"/>
        <v>ОДНОРОДНЫЕ</v>
      </c>
      <c r="Q26" s="14">
        <f t="shared" si="4"/>
        <v>26309.599999999999</v>
      </c>
    </row>
    <row r="27" spans="1:17" x14ac:dyDescent="0.25">
      <c r="A27" s="10">
        <v>8</v>
      </c>
      <c r="B27" s="21" t="s">
        <v>42</v>
      </c>
      <c r="C27" s="22" t="s">
        <v>32</v>
      </c>
      <c r="D27" s="23">
        <v>120</v>
      </c>
      <c r="E27" s="8">
        <v>340</v>
      </c>
      <c r="F27" s="8"/>
      <c r="G27" s="8"/>
      <c r="H27" s="8">
        <v>458.22</v>
      </c>
      <c r="I27" s="8">
        <v>356.38</v>
      </c>
      <c r="J27" s="39"/>
      <c r="K27" s="17"/>
      <c r="L27" s="14">
        <f t="shared" si="5"/>
        <v>384.86666666666662</v>
      </c>
      <c r="M27" s="18">
        <f t="shared" si="0"/>
        <v>3</v>
      </c>
      <c r="N27" s="18">
        <f t="shared" si="1"/>
        <v>64.051617726122842</v>
      </c>
      <c r="O27" s="18">
        <f t="shared" si="2"/>
        <v>16.642547477773128</v>
      </c>
      <c r="P27" s="18" t="str">
        <f t="shared" si="3"/>
        <v>ОДНОРОДНЫЕ</v>
      </c>
      <c r="Q27" s="14">
        <f t="shared" si="4"/>
        <v>46183.999999999993</v>
      </c>
    </row>
    <row r="28" spans="1:17" x14ac:dyDescent="0.25">
      <c r="A28" s="10">
        <v>9</v>
      </c>
      <c r="B28" s="21" t="s">
        <v>43</v>
      </c>
      <c r="C28" s="22" t="s">
        <v>32</v>
      </c>
      <c r="D28" s="23">
        <v>15</v>
      </c>
      <c r="E28" s="8">
        <v>157.72</v>
      </c>
      <c r="F28" s="8">
        <v>191.26</v>
      </c>
      <c r="G28" s="8">
        <v>191.67</v>
      </c>
      <c r="H28" s="8">
        <v>191.4</v>
      </c>
      <c r="I28" s="8">
        <v>191.66</v>
      </c>
      <c r="J28" s="39"/>
      <c r="K28" s="17"/>
      <c r="L28" s="14">
        <f t="shared" si="5"/>
        <v>184.74199999999999</v>
      </c>
      <c r="M28" s="18">
        <f t="shared" si="0"/>
        <v>5</v>
      </c>
      <c r="N28" s="18">
        <f t="shared" si="1"/>
        <v>15.106767357710913</v>
      </c>
      <c r="O28" s="18">
        <f t="shared" si="2"/>
        <v>8.1772241058941191</v>
      </c>
      <c r="P28" s="18" t="str">
        <f t="shared" si="3"/>
        <v>ОДНОРОДНЫЕ</v>
      </c>
      <c r="Q28" s="14">
        <f t="shared" si="4"/>
        <v>2771.1299999999997</v>
      </c>
    </row>
    <row r="29" spans="1:17" x14ac:dyDescent="0.25">
      <c r="A29" s="10">
        <v>10</v>
      </c>
      <c r="B29" s="21" t="s">
        <v>43</v>
      </c>
      <c r="C29" s="22" t="s">
        <v>32</v>
      </c>
      <c r="D29" s="23">
        <v>250</v>
      </c>
      <c r="E29" s="8">
        <v>210.54</v>
      </c>
      <c r="F29" s="8">
        <v>210.1</v>
      </c>
      <c r="G29" s="8">
        <v>210.54</v>
      </c>
      <c r="H29" s="8">
        <v>198.29</v>
      </c>
      <c r="I29" s="8">
        <v>210.24</v>
      </c>
      <c r="J29" s="39"/>
      <c r="K29" s="17"/>
      <c r="L29" s="14">
        <f t="shared" si="5"/>
        <v>207.94200000000001</v>
      </c>
      <c r="M29" s="18">
        <f t="shared" si="0"/>
        <v>5</v>
      </c>
      <c r="N29" s="18">
        <f t="shared" si="1"/>
        <v>5.3990295424270478</v>
      </c>
      <c r="O29" s="18">
        <f t="shared" si="2"/>
        <v>2.5964112793120426</v>
      </c>
      <c r="P29" s="18" t="str">
        <f t="shared" si="3"/>
        <v>ОДНОРОДНЫЕ</v>
      </c>
      <c r="Q29" s="14">
        <f t="shared" si="4"/>
        <v>51985.5</v>
      </c>
    </row>
    <row r="30" spans="1:17" x14ac:dyDescent="0.25">
      <c r="A30" s="10">
        <v>11</v>
      </c>
      <c r="B30" s="21" t="s">
        <v>43</v>
      </c>
      <c r="C30" s="22" t="s">
        <v>32</v>
      </c>
      <c r="D30" s="23">
        <v>250</v>
      </c>
      <c r="E30" s="8">
        <v>110.71</v>
      </c>
      <c r="F30" s="8">
        <v>121</v>
      </c>
      <c r="G30" s="8">
        <v>121.45</v>
      </c>
      <c r="H30" s="8">
        <v>117.27</v>
      </c>
      <c r="I30" s="8">
        <v>121.45</v>
      </c>
      <c r="J30" s="39"/>
      <c r="K30" s="17"/>
      <c r="L30" s="14">
        <f t="shared" si="5"/>
        <v>118.376</v>
      </c>
      <c r="M30" s="18">
        <f t="shared" si="0"/>
        <v>5</v>
      </c>
      <c r="N30" s="18">
        <f t="shared" si="1"/>
        <v>4.6307429209577196</v>
      </c>
      <c r="O30" s="18">
        <f t="shared" si="2"/>
        <v>3.9118933913611875</v>
      </c>
      <c r="P30" s="18" t="str">
        <f t="shared" si="3"/>
        <v>ОДНОРОДНЫЕ</v>
      </c>
      <c r="Q30" s="14">
        <f t="shared" si="4"/>
        <v>29594</v>
      </c>
    </row>
    <row r="31" spans="1:17" x14ac:dyDescent="0.25">
      <c r="A31" s="10">
        <v>12</v>
      </c>
      <c r="B31" s="21" t="s">
        <v>43</v>
      </c>
      <c r="C31" s="22" t="s">
        <v>32</v>
      </c>
      <c r="D31" s="23">
        <v>180</v>
      </c>
      <c r="E31" s="8">
        <v>49.97</v>
      </c>
      <c r="F31" s="8">
        <v>60.21</v>
      </c>
      <c r="G31" s="8">
        <v>60.66</v>
      </c>
      <c r="H31" s="8">
        <v>55.35</v>
      </c>
      <c r="I31" s="8">
        <v>57.41</v>
      </c>
      <c r="J31" s="39"/>
      <c r="K31" s="17"/>
      <c r="L31" s="14">
        <f t="shared" si="5"/>
        <v>56.720000000000006</v>
      </c>
      <c r="M31" s="18">
        <f t="shared" si="0"/>
        <v>5</v>
      </c>
      <c r="N31" s="18">
        <f t="shared" si="1"/>
        <v>4.3479650412578064</v>
      </c>
      <c r="O31" s="18">
        <f t="shared" si="2"/>
        <v>7.6656647412866814</v>
      </c>
      <c r="P31" s="18" t="str">
        <f t="shared" si="3"/>
        <v>ОДНОРОДНЫЕ</v>
      </c>
      <c r="Q31" s="14">
        <f t="shared" si="4"/>
        <v>10209.6</v>
      </c>
    </row>
    <row r="32" spans="1:17" x14ac:dyDescent="0.25">
      <c r="A32" s="10">
        <v>13</v>
      </c>
      <c r="B32" s="40" t="s">
        <v>44</v>
      </c>
      <c r="C32" s="22" t="s">
        <v>32</v>
      </c>
      <c r="D32" s="23">
        <v>40</v>
      </c>
      <c r="E32" s="8">
        <v>283.77999999999997</v>
      </c>
      <c r="F32" s="8">
        <v>390.14</v>
      </c>
      <c r="G32" s="8">
        <v>390.58</v>
      </c>
      <c r="H32" s="8">
        <v>283.5</v>
      </c>
      <c r="I32" s="8">
        <v>283</v>
      </c>
      <c r="J32" s="39"/>
      <c r="K32" s="17"/>
      <c r="L32" s="14">
        <f t="shared" si="5"/>
        <v>326.2</v>
      </c>
      <c r="M32" s="18">
        <f t="shared" si="0"/>
        <v>5</v>
      </c>
      <c r="N32" s="18">
        <f t="shared" si="1"/>
        <v>58.570671841801634</v>
      </c>
      <c r="O32" s="18">
        <f t="shared" si="2"/>
        <v>17.955448142796332</v>
      </c>
      <c r="P32" s="18" t="str">
        <f t="shared" si="3"/>
        <v>ОДНОРОДНЫЕ</v>
      </c>
      <c r="Q32" s="14">
        <f t="shared" si="4"/>
        <v>13048</v>
      </c>
    </row>
    <row r="33" spans="1:17" x14ac:dyDescent="0.25">
      <c r="A33" s="10">
        <v>14</v>
      </c>
      <c r="B33" s="40" t="s">
        <v>44</v>
      </c>
      <c r="C33" s="22" t="s">
        <v>32</v>
      </c>
      <c r="D33" s="23">
        <v>30</v>
      </c>
      <c r="E33" s="8">
        <v>532.85</v>
      </c>
      <c r="F33" s="8">
        <v>532.13</v>
      </c>
      <c r="G33" s="8">
        <v>532.86</v>
      </c>
      <c r="H33" s="8">
        <v>513.24</v>
      </c>
      <c r="I33" s="8">
        <v>532</v>
      </c>
      <c r="J33" s="39"/>
      <c r="K33" s="17"/>
      <c r="L33" s="14">
        <f t="shared" si="5"/>
        <v>528.61599999999999</v>
      </c>
      <c r="M33" s="18">
        <f t="shared" si="0"/>
        <v>5</v>
      </c>
      <c r="N33" s="18">
        <f t="shared" si="1"/>
        <v>8.6046400273340904</v>
      </c>
      <c r="O33" s="18">
        <f t="shared" si="2"/>
        <v>1.6277676096323401</v>
      </c>
      <c r="P33" s="18" t="str">
        <f t="shared" si="3"/>
        <v>ОДНОРОДНЫЕ</v>
      </c>
      <c r="Q33" s="14">
        <f t="shared" si="4"/>
        <v>15858.48</v>
      </c>
    </row>
    <row r="34" spans="1:17" x14ac:dyDescent="0.25">
      <c r="A34" s="10">
        <v>15</v>
      </c>
      <c r="B34" s="21" t="s">
        <v>45</v>
      </c>
      <c r="C34" s="22" t="s">
        <v>32</v>
      </c>
      <c r="D34" s="23">
        <v>30</v>
      </c>
      <c r="E34" s="8">
        <v>25.28</v>
      </c>
      <c r="F34" s="8"/>
      <c r="G34" s="8"/>
      <c r="H34" s="8">
        <v>28.18</v>
      </c>
      <c r="I34" s="8">
        <v>17.170000000000002</v>
      </c>
      <c r="J34" s="39"/>
      <c r="K34" s="17"/>
      <c r="L34" s="14">
        <f t="shared" si="5"/>
        <v>23.543333333333333</v>
      </c>
      <c r="M34" s="18">
        <f t="shared" si="0"/>
        <v>3</v>
      </c>
      <c r="N34" s="18">
        <f t="shared" si="1"/>
        <v>5.706753309311126</v>
      </c>
      <c r="O34" s="18">
        <f t="shared" si="2"/>
        <v>24.239359943272518</v>
      </c>
      <c r="P34" s="18" t="str">
        <f t="shared" si="3"/>
        <v>ОДНОРОДНЫЕ</v>
      </c>
      <c r="Q34" s="14">
        <f t="shared" si="4"/>
        <v>706.3</v>
      </c>
    </row>
    <row r="35" spans="1:17" x14ac:dyDescent="0.25">
      <c r="A35" s="10">
        <v>16</v>
      </c>
      <c r="B35" s="40" t="s">
        <v>46</v>
      </c>
      <c r="C35" s="22" t="s">
        <v>32</v>
      </c>
      <c r="D35" s="23">
        <v>5</v>
      </c>
      <c r="E35" s="8">
        <v>604.34</v>
      </c>
      <c r="F35" s="8">
        <v>604</v>
      </c>
      <c r="G35" s="8">
        <v>604.33000000000004</v>
      </c>
      <c r="H35" s="8">
        <v>605</v>
      </c>
      <c r="I35" s="8">
        <v>742</v>
      </c>
      <c r="J35" s="39"/>
      <c r="K35" s="17"/>
      <c r="L35" s="14">
        <f t="shared" si="5"/>
        <v>631.93399999999997</v>
      </c>
      <c r="M35" s="18">
        <f t="shared" si="0"/>
        <v>5</v>
      </c>
      <c r="N35" s="18">
        <f t="shared" si="1"/>
        <v>61.529835689687971</v>
      </c>
      <c r="O35" s="18">
        <f t="shared" si="2"/>
        <v>9.7367503077359316</v>
      </c>
      <c r="P35" s="18" t="str">
        <f t="shared" si="3"/>
        <v>ОДНОРОДНЫЕ</v>
      </c>
      <c r="Q35" s="14">
        <f t="shared" si="4"/>
        <v>3159.67</v>
      </c>
    </row>
    <row r="36" spans="1:17" x14ac:dyDescent="0.25">
      <c r="A36" s="10">
        <v>17</v>
      </c>
      <c r="B36" s="21" t="s">
        <v>47</v>
      </c>
      <c r="C36" s="22" t="s">
        <v>32</v>
      </c>
      <c r="D36" s="23">
        <v>6</v>
      </c>
      <c r="E36" s="8"/>
      <c r="F36" s="8">
        <v>129.27000000000001</v>
      </c>
      <c r="G36" s="8">
        <v>129.69999999999999</v>
      </c>
      <c r="H36" s="8">
        <v>82.02</v>
      </c>
      <c r="I36" s="8"/>
      <c r="J36" s="39"/>
      <c r="K36" s="17"/>
      <c r="L36" s="14">
        <f t="shared" si="5"/>
        <v>113.66333333333334</v>
      </c>
      <c r="M36" s="18">
        <f t="shared" si="0"/>
        <v>3</v>
      </c>
      <c r="N36" s="18">
        <f t="shared" si="1"/>
        <v>27.404773915019511</v>
      </c>
      <c r="O36" s="18">
        <f t="shared" si="2"/>
        <v>24.110478824909389</v>
      </c>
      <c r="P36" s="18" t="str">
        <f t="shared" si="3"/>
        <v>ОДНОРОДНЫЕ</v>
      </c>
      <c r="Q36" s="14">
        <f t="shared" si="4"/>
        <v>681.98</v>
      </c>
    </row>
    <row r="37" spans="1:17" x14ac:dyDescent="0.25">
      <c r="A37" s="10">
        <v>18</v>
      </c>
      <c r="B37" s="21" t="s">
        <v>48</v>
      </c>
      <c r="C37" s="22" t="s">
        <v>32</v>
      </c>
      <c r="D37" s="23">
        <v>5</v>
      </c>
      <c r="E37" s="8">
        <v>1046.9000000000001</v>
      </c>
      <c r="F37" s="8">
        <v>1051.8699999999999</v>
      </c>
      <c r="G37" s="8">
        <v>1052.08</v>
      </c>
      <c r="H37" s="8">
        <v>1070</v>
      </c>
      <c r="I37" s="8">
        <v>1080.8499999999999</v>
      </c>
      <c r="J37" s="39"/>
      <c r="K37" s="17"/>
      <c r="L37" s="14">
        <f t="shared" si="5"/>
        <v>1060.3400000000001</v>
      </c>
      <c r="M37" s="18">
        <f t="shared" si="0"/>
        <v>5</v>
      </c>
      <c r="N37" s="18">
        <f t="shared" si="1"/>
        <v>14.444530106583573</v>
      </c>
      <c r="O37" s="18">
        <f t="shared" si="2"/>
        <v>1.3622545699099884</v>
      </c>
      <c r="P37" s="18" t="str">
        <f t="shared" si="3"/>
        <v>ОДНОРОДНЫЕ</v>
      </c>
      <c r="Q37" s="14">
        <f t="shared" si="4"/>
        <v>5301.7000000000007</v>
      </c>
    </row>
    <row r="38" spans="1:17" x14ac:dyDescent="0.25">
      <c r="A38" s="10">
        <v>19</v>
      </c>
      <c r="B38" s="21" t="s">
        <v>48</v>
      </c>
      <c r="C38" s="22" t="s">
        <v>32</v>
      </c>
      <c r="D38" s="23">
        <v>14</v>
      </c>
      <c r="E38" s="8">
        <v>1013.04</v>
      </c>
      <c r="F38" s="8">
        <v>1049.0999999999999</v>
      </c>
      <c r="G38" s="8">
        <v>1049.8399999999999</v>
      </c>
      <c r="H38" s="8">
        <v>1030</v>
      </c>
      <c r="I38" s="8">
        <v>1072.6300000000001</v>
      </c>
      <c r="J38" s="39"/>
      <c r="K38" s="17"/>
      <c r="L38" s="14">
        <f t="shared" si="5"/>
        <v>1042.922</v>
      </c>
      <c r="M38" s="18">
        <f t="shared" si="0"/>
        <v>5</v>
      </c>
      <c r="N38" s="18">
        <f t="shared" si="1"/>
        <v>22.519456476567136</v>
      </c>
      <c r="O38" s="18">
        <f t="shared" si="2"/>
        <v>2.1592656475332896</v>
      </c>
      <c r="P38" s="18" t="str">
        <f t="shared" si="3"/>
        <v>ОДНОРОДНЫЕ</v>
      </c>
      <c r="Q38" s="14">
        <f t="shared" si="4"/>
        <v>14600.907999999999</v>
      </c>
    </row>
    <row r="39" spans="1:17" x14ac:dyDescent="0.25">
      <c r="A39" s="10">
        <v>20</v>
      </c>
      <c r="B39" s="40" t="s">
        <v>49</v>
      </c>
      <c r="C39" s="22" t="s">
        <v>32</v>
      </c>
      <c r="D39" s="23">
        <v>160</v>
      </c>
      <c r="E39" s="23">
        <v>77.83</v>
      </c>
      <c r="F39" s="8"/>
      <c r="G39" s="8"/>
      <c r="H39" s="8">
        <v>77.900000000000006</v>
      </c>
      <c r="I39" s="8">
        <v>71</v>
      </c>
      <c r="J39" s="39"/>
      <c r="K39" s="17"/>
      <c r="L39" s="14">
        <f t="shared" si="5"/>
        <v>75.576666666666668</v>
      </c>
      <c r="M39" s="18">
        <f t="shared" si="0"/>
        <v>3</v>
      </c>
      <c r="N39" s="18">
        <f t="shared" si="1"/>
        <v>3.9636641297331616</v>
      </c>
      <c r="O39" s="18">
        <f t="shared" si="2"/>
        <v>5.2445606621088894</v>
      </c>
      <c r="P39" s="18" t="str">
        <f t="shared" si="3"/>
        <v>ОДНОРОДНЫЕ</v>
      </c>
      <c r="Q39" s="14">
        <f t="shared" si="4"/>
        <v>12092.266666666666</v>
      </c>
    </row>
    <row r="40" spans="1:17" x14ac:dyDescent="0.25">
      <c r="A40" s="10">
        <v>21</v>
      </c>
      <c r="B40" s="40" t="s">
        <v>49</v>
      </c>
      <c r="C40" s="22" t="s">
        <v>32</v>
      </c>
      <c r="D40" s="23">
        <v>160</v>
      </c>
      <c r="E40" s="8">
        <v>121.5</v>
      </c>
      <c r="F40" s="8"/>
      <c r="G40" s="8"/>
      <c r="H40" s="8">
        <v>126.57</v>
      </c>
      <c r="I40" s="8">
        <v>83.66</v>
      </c>
      <c r="J40" s="39"/>
      <c r="K40" s="17"/>
      <c r="L40" s="14">
        <f t="shared" si="5"/>
        <v>110.57666666666667</v>
      </c>
      <c r="M40" s="18">
        <f t="shared" si="0"/>
        <v>3</v>
      </c>
      <c r="N40" s="18">
        <f t="shared" si="1"/>
        <v>23.447951580752878</v>
      </c>
      <c r="O40" s="18">
        <f t="shared" si="2"/>
        <v>21.205153209615844</v>
      </c>
      <c r="P40" s="18" t="str">
        <f t="shared" si="3"/>
        <v>ОДНОРОДНЫЕ</v>
      </c>
      <c r="Q40" s="14">
        <f t="shared" si="4"/>
        <v>17692.266666666666</v>
      </c>
    </row>
    <row r="41" spans="1:17" x14ac:dyDescent="0.25">
      <c r="A41" s="10">
        <v>22</v>
      </c>
      <c r="B41" s="40" t="s">
        <v>49</v>
      </c>
      <c r="C41" s="22" t="s">
        <v>32</v>
      </c>
      <c r="D41" s="23">
        <v>20</v>
      </c>
      <c r="E41" s="8">
        <v>206.71</v>
      </c>
      <c r="F41" s="8">
        <v>179</v>
      </c>
      <c r="G41" s="8">
        <v>179.81</v>
      </c>
      <c r="H41" s="8">
        <v>224.48</v>
      </c>
      <c r="I41" s="8">
        <v>212.36</v>
      </c>
      <c r="J41" s="39"/>
      <c r="K41" s="17"/>
      <c r="L41" s="14">
        <f t="shared" si="5"/>
        <v>200.47200000000001</v>
      </c>
      <c r="M41" s="18">
        <f t="shared" si="0"/>
        <v>5</v>
      </c>
      <c r="N41" s="18">
        <f t="shared" si="1"/>
        <v>20.276749492953744</v>
      </c>
      <c r="O41" s="18">
        <f t="shared" si="2"/>
        <v>10.114504515819538</v>
      </c>
      <c r="P41" s="18" t="str">
        <f t="shared" si="3"/>
        <v>ОДНОРОДНЫЕ</v>
      </c>
      <c r="Q41" s="14">
        <f t="shared" si="4"/>
        <v>4009.44</v>
      </c>
    </row>
    <row r="42" spans="1:17" x14ac:dyDescent="0.25">
      <c r="A42" s="10">
        <v>23</v>
      </c>
      <c r="B42" s="40" t="s">
        <v>50</v>
      </c>
      <c r="C42" s="22" t="s">
        <v>32</v>
      </c>
      <c r="D42" s="23">
        <v>90</v>
      </c>
      <c r="E42" s="23">
        <v>123.06</v>
      </c>
      <c r="F42" s="8"/>
      <c r="G42" s="8"/>
      <c r="H42" s="8">
        <v>114.26</v>
      </c>
      <c r="I42" s="8">
        <v>119</v>
      </c>
      <c r="J42" s="39"/>
      <c r="K42" s="17"/>
      <c r="L42" s="14">
        <f t="shared" ref="L42:L52" si="6">AVERAGE(E42:K42)</f>
        <v>118.77333333333333</v>
      </c>
      <c r="M42" s="18">
        <f t="shared" ref="M42:M52" si="7" xml:space="preserve"> COUNT(E42:K42)</f>
        <v>3</v>
      </c>
      <c r="N42" s="18">
        <f t="shared" ref="N42:N52" si="8">STDEV(E42:K42)</f>
        <v>4.4043766112054179</v>
      </c>
      <c r="O42" s="18">
        <f t="shared" si="2"/>
        <v>3.7082200925056847</v>
      </c>
      <c r="P42" s="18" t="str">
        <f t="shared" si="3"/>
        <v>ОДНОРОДНЫЕ</v>
      </c>
      <c r="Q42" s="14">
        <f t="shared" si="4"/>
        <v>10689.599999999999</v>
      </c>
    </row>
    <row r="43" spans="1:17" x14ac:dyDescent="0.25">
      <c r="A43" s="10">
        <v>24</v>
      </c>
      <c r="B43" s="40" t="s">
        <v>50</v>
      </c>
      <c r="C43" s="22" t="s">
        <v>32</v>
      </c>
      <c r="D43" s="23">
        <v>50</v>
      </c>
      <c r="E43" s="8">
        <v>79.3</v>
      </c>
      <c r="F43" s="8"/>
      <c r="G43" s="8"/>
      <c r="H43" s="8">
        <v>79.17</v>
      </c>
      <c r="I43" s="8"/>
      <c r="J43" s="8">
        <v>99.66</v>
      </c>
      <c r="K43" s="17"/>
      <c r="L43" s="14">
        <f t="shared" si="6"/>
        <v>86.043333333333337</v>
      </c>
      <c r="M43" s="18">
        <f t="shared" si="7"/>
        <v>3</v>
      </c>
      <c r="N43" s="18">
        <f t="shared" si="8"/>
        <v>11.79255838795522</v>
      </c>
      <c r="O43" s="18">
        <f t="shared" si="2"/>
        <v>13.705371388008237</v>
      </c>
      <c r="P43" s="18" t="str">
        <f t="shared" si="3"/>
        <v>ОДНОРОДНЫЕ</v>
      </c>
      <c r="Q43" s="14">
        <f t="shared" si="4"/>
        <v>4302.166666666667</v>
      </c>
    </row>
    <row r="44" spans="1:17" x14ac:dyDescent="0.25">
      <c r="A44" s="10">
        <v>25</v>
      </c>
      <c r="B44" s="40" t="s">
        <v>37</v>
      </c>
      <c r="C44" s="22" t="s">
        <v>32</v>
      </c>
      <c r="D44" s="23">
        <v>500</v>
      </c>
      <c r="E44" s="8">
        <v>383.57</v>
      </c>
      <c r="F44" s="8">
        <v>409.5</v>
      </c>
      <c r="G44" s="8">
        <v>410.34</v>
      </c>
      <c r="H44" s="8">
        <v>387.22</v>
      </c>
      <c r="I44" s="8">
        <v>353.3</v>
      </c>
      <c r="J44" s="39"/>
      <c r="K44" s="17"/>
      <c r="L44" s="14">
        <f t="shared" si="6"/>
        <v>388.78599999999994</v>
      </c>
      <c r="M44" s="18">
        <f t="shared" si="7"/>
        <v>5</v>
      </c>
      <c r="N44" s="18">
        <f t="shared" si="8"/>
        <v>23.358937903937317</v>
      </c>
      <c r="O44" s="18">
        <f t="shared" si="2"/>
        <v>6.0081736235197054</v>
      </c>
      <c r="P44" s="18" t="str">
        <f t="shared" si="3"/>
        <v>ОДНОРОДНЫЕ</v>
      </c>
      <c r="Q44" s="14">
        <f t="shared" si="4"/>
        <v>194392.99999999997</v>
      </c>
    </row>
    <row r="45" spans="1:17" x14ac:dyDescent="0.25">
      <c r="A45" s="15">
        <v>26</v>
      </c>
      <c r="B45" s="40" t="s">
        <v>51</v>
      </c>
      <c r="C45" s="22" t="s">
        <v>32</v>
      </c>
      <c r="D45" s="23">
        <v>140</v>
      </c>
      <c r="E45" s="8">
        <v>137</v>
      </c>
      <c r="F45" s="8">
        <v>152.15</v>
      </c>
      <c r="G45" s="8">
        <v>152.65</v>
      </c>
      <c r="H45" s="8">
        <v>152</v>
      </c>
      <c r="I45" s="8">
        <v>143.19999999999999</v>
      </c>
      <c r="J45" s="39"/>
      <c r="K45" s="17"/>
      <c r="L45" s="14">
        <f t="shared" si="6"/>
        <v>147.4</v>
      </c>
      <c r="M45" s="18">
        <f t="shared" si="7"/>
        <v>5</v>
      </c>
      <c r="N45" s="18">
        <f t="shared" si="8"/>
        <v>7.0193482603444073</v>
      </c>
      <c r="O45" s="18">
        <f t="shared" si="2"/>
        <v>4.7621087247926779</v>
      </c>
      <c r="P45" s="18" t="str">
        <f t="shared" si="3"/>
        <v>ОДНОРОДНЫЕ</v>
      </c>
      <c r="Q45" s="14">
        <f t="shared" si="4"/>
        <v>20636</v>
      </c>
    </row>
    <row r="46" spans="1:17" x14ac:dyDescent="0.25">
      <c r="A46" s="15">
        <v>27</v>
      </c>
      <c r="B46" s="40" t="s">
        <v>51</v>
      </c>
      <c r="C46" s="22" t="s">
        <v>32</v>
      </c>
      <c r="D46" s="23">
        <v>400</v>
      </c>
      <c r="E46" s="8">
        <v>152.63999999999999</v>
      </c>
      <c r="F46" s="8"/>
      <c r="G46" s="8"/>
      <c r="H46" s="8">
        <v>161.6</v>
      </c>
      <c r="I46" s="8">
        <v>154.06</v>
      </c>
      <c r="J46" s="39"/>
      <c r="K46" s="17"/>
      <c r="L46" s="14">
        <f t="shared" si="6"/>
        <v>156.1</v>
      </c>
      <c r="M46" s="18">
        <f t="shared" si="7"/>
        <v>3</v>
      </c>
      <c r="N46" s="18">
        <f t="shared" si="8"/>
        <v>4.8157657750351612</v>
      </c>
      <c r="O46" s="18">
        <f t="shared" si="2"/>
        <v>3.0850517456983737</v>
      </c>
      <c r="P46" s="18" t="str">
        <f t="shared" si="3"/>
        <v>ОДНОРОДНЫЕ</v>
      </c>
      <c r="Q46" s="14">
        <f t="shared" si="4"/>
        <v>62440</v>
      </c>
    </row>
    <row r="47" spans="1:17" x14ac:dyDescent="0.25">
      <c r="A47" s="15">
        <v>28</v>
      </c>
      <c r="B47" s="40" t="s">
        <v>51</v>
      </c>
      <c r="C47" s="22" t="s">
        <v>32</v>
      </c>
      <c r="D47" s="23">
        <v>30</v>
      </c>
      <c r="E47" s="8">
        <v>153.66</v>
      </c>
      <c r="F47" s="8"/>
      <c r="G47" s="8"/>
      <c r="H47" s="8">
        <v>168.08</v>
      </c>
      <c r="I47" s="8">
        <v>159.47</v>
      </c>
      <c r="J47" s="39"/>
      <c r="K47" s="17"/>
      <c r="L47" s="14">
        <f t="shared" si="6"/>
        <v>160.40333333333334</v>
      </c>
      <c r="M47" s="18">
        <f t="shared" si="7"/>
        <v>3</v>
      </c>
      <c r="N47" s="18">
        <f t="shared" si="8"/>
        <v>7.2551659755882536</v>
      </c>
      <c r="O47" s="18">
        <f t="shared" si="2"/>
        <v>4.5230768119458782</v>
      </c>
      <c r="P47" s="18" t="str">
        <f t="shared" si="3"/>
        <v>ОДНОРОДНЫЕ</v>
      </c>
      <c r="Q47" s="14">
        <f t="shared" si="4"/>
        <v>4812.1000000000004</v>
      </c>
    </row>
    <row r="48" spans="1:17" x14ac:dyDescent="0.25">
      <c r="A48" s="15">
        <v>29</v>
      </c>
      <c r="B48" s="40" t="s">
        <v>52</v>
      </c>
      <c r="C48" s="22" t="s">
        <v>32</v>
      </c>
      <c r="D48" s="23">
        <v>140</v>
      </c>
      <c r="E48" s="23"/>
      <c r="F48" s="8">
        <v>231.14</v>
      </c>
      <c r="G48" s="8">
        <v>231.98</v>
      </c>
      <c r="H48" s="8"/>
      <c r="I48" s="8"/>
      <c r="J48" s="39">
        <v>231.43</v>
      </c>
      <c r="K48" s="39"/>
      <c r="L48" s="14">
        <f t="shared" si="6"/>
        <v>231.51666666666665</v>
      </c>
      <c r="M48" s="18">
        <f t="shared" si="7"/>
        <v>3</v>
      </c>
      <c r="N48" s="18">
        <f t="shared" si="8"/>
        <v>0.42665364563464486</v>
      </c>
      <c r="O48" s="18">
        <f t="shared" si="2"/>
        <v>0.18428636338693177</v>
      </c>
      <c r="P48" s="18" t="str">
        <f t="shared" si="3"/>
        <v>ОДНОРОДНЫЕ</v>
      </c>
      <c r="Q48" s="14">
        <f t="shared" si="4"/>
        <v>32412.333333333332</v>
      </c>
    </row>
    <row r="49" spans="1:17" x14ac:dyDescent="0.25">
      <c r="A49" s="15">
        <v>30</v>
      </c>
      <c r="B49" s="21" t="s">
        <v>53</v>
      </c>
      <c r="C49" s="22" t="s">
        <v>32</v>
      </c>
      <c r="D49" s="23">
        <v>20</v>
      </c>
      <c r="E49" s="8">
        <v>69</v>
      </c>
      <c r="F49" s="8"/>
      <c r="G49" s="8"/>
      <c r="H49" s="8">
        <v>69.989999999999995</v>
      </c>
      <c r="I49" s="8">
        <v>69.900000000000006</v>
      </c>
      <c r="J49" s="39">
        <v>72.25</v>
      </c>
      <c r="K49" s="39"/>
      <c r="L49" s="14">
        <f t="shared" si="6"/>
        <v>70.284999999999997</v>
      </c>
      <c r="M49" s="18">
        <f t="shared" si="7"/>
        <v>4</v>
      </c>
      <c r="N49" s="18">
        <f t="shared" si="8"/>
        <v>1.384160395329963</v>
      </c>
      <c r="O49" s="18">
        <f t="shared" si="2"/>
        <v>1.9693539095539063</v>
      </c>
      <c r="P49" s="18" t="str">
        <f t="shared" si="3"/>
        <v>ОДНОРОДНЫЕ</v>
      </c>
      <c r="Q49" s="14">
        <f t="shared" si="4"/>
        <v>1405.6999999999998</v>
      </c>
    </row>
    <row r="50" spans="1:17" x14ac:dyDescent="0.25">
      <c r="A50" s="15">
        <v>31</v>
      </c>
      <c r="B50" s="21" t="s">
        <v>54</v>
      </c>
      <c r="C50" s="22" t="s">
        <v>32</v>
      </c>
      <c r="D50" s="23">
        <v>15</v>
      </c>
      <c r="E50" s="8">
        <v>356</v>
      </c>
      <c r="F50" s="8">
        <v>355</v>
      </c>
      <c r="G50" s="8">
        <v>356</v>
      </c>
      <c r="H50" s="8">
        <v>357.89</v>
      </c>
      <c r="I50" s="8">
        <v>355.9</v>
      </c>
      <c r="J50" s="39"/>
      <c r="K50" s="39"/>
      <c r="L50" s="14">
        <f t="shared" si="6"/>
        <v>356.15800000000002</v>
      </c>
      <c r="M50" s="18">
        <f t="shared" si="7"/>
        <v>5</v>
      </c>
      <c r="N50" s="18">
        <f t="shared" si="8"/>
        <v>1.055613565657429</v>
      </c>
      <c r="O50" s="18">
        <f t="shared" si="2"/>
        <v>0.2963891210242165</v>
      </c>
      <c r="P50" s="18" t="str">
        <f t="shared" si="3"/>
        <v>ОДНОРОДНЫЕ</v>
      </c>
      <c r="Q50" s="14">
        <f t="shared" si="4"/>
        <v>5342.37</v>
      </c>
    </row>
    <row r="51" spans="1:17" x14ac:dyDescent="0.25">
      <c r="A51" s="15">
        <v>32</v>
      </c>
      <c r="B51" s="21" t="s">
        <v>55</v>
      </c>
      <c r="C51" s="22" t="s">
        <v>32</v>
      </c>
      <c r="D51" s="23">
        <v>7</v>
      </c>
      <c r="E51" s="23">
        <v>39.909999999999997</v>
      </c>
      <c r="F51" s="8">
        <v>66.599999999999994</v>
      </c>
      <c r="G51" s="8">
        <v>67.209999999999994</v>
      </c>
      <c r="H51" s="8">
        <v>56.38</v>
      </c>
      <c r="I51" s="8">
        <v>40</v>
      </c>
      <c r="J51" s="39"/>
      <c r="K51" s="17"/>
      <c r="L51" s="14">
        <f t="shared" si="6"/>
        <v>54.019999999999996</v>
      </c>
      <c r="M51" s="18">
        <f t="shared" si="7"/>
        <v>5</v>
      </c>
      <c r="N51" s="18">
        <f t="shared" si="8"/>
        <v>13.541183478559054</v>
      </c>
      <c r="O51" s="18">
        <f t="shared" si="2"/>
        <v>25.066981633763525</v>
      </c>
      <c r="P51" s="18" t="str">
        <f t="shared" si="3"/>
        <v>ОДНОРОДНЫЕ</v>
      </c>
      <c r="Q51" s="14">
        <f t="shared" si="4"/>
        <v>378.14</v>
      </c>
    </row>
    <row r="52" spans="1:17" x14ac:dyDescent="0.25">
      <c r="A52" s="15">
        <v>33</v>
      </c>
      <c r="B52" s="21" t="s">
        <v>55</v>
      </c>
      <c r="C52" s="22" t="s">
        <v>32</v>
      </c>
      <c r="D52" s="23">
        <v>12</v>
      </c>
      <c r="E52" s="23">
        <v>130.61000000000001</v>
      </c>
      <c r="F52" s="8">
        <v>132</v>
      </c>
      <c r="G52" s="8">
        <v>132.68</v>
      </c>
      <c r="H52" s="8">
        <v>132</v>
      </c>
      <c r="I52" s="8">
        <v>137.5</v>
      </c>
      <c r="J52" s="39"/>
      <c r="K52" s="17"/>
      <c r="L52" s="14">
        <f t="shared" si="6"/>
        <v>132.958</v>
      </c>
      <c r="M52" s="18">
        <f t="shared" si="7"/>
        <v>5</v>
      </c>
      <c r="N52" s="18">
        <f t="shared" si="8"/>
        <v>2.6483806372951721</v>
      </c>
      <c r="O52" s="18">
        <f t="shared" si="2"/>
        <v>1.991892655797449</v>
      </c>
      <c r="P52" s="18" t="str">
        <f t="shared" si="3"/>
        <v>ОДНОРОДНЫЕ</v>
      </c>
      <c r="Q52" s="14">
        <f t="shared" si="4"/>
        <v>1595.4960000000001</v>
      </c>
    </row>
    <row r="53" spans="1:17" x14ac:dyDescent="0.25">
      <c r="A53" s="15">
        <v>34</v>
      </c>
      <c r="B53" s="21" t="s">
        <v>56</v>
      </c>
      <c r="C53" s="22" t="s">
        <v>32</v>
      </c>
      <c r="D53" s="23">
        <v>30</v>
      </c>
      <c r="E53" s="23">
        <v>237.3</v>
      </c>
      <c r="F53" s="8">
        <v>219</v>
      </c>
      <c r="G53" s="8">
        <v>219.74</v>
      </c>
      <c r="H53" s="8">
        <v>272</v>
      </c>
      <c r="I53" s="8">
        <v>266</v>
      </c>
      <c r="J53" s="39"/>
      <c r="K53" s="17"/>
      <c r="L53" s="14">
        <f t="shared" si="5"/>
        <v>242.80799999999999</v>
      </c>
      <c r="M53" s="18">
        <f t="shared" si="0"/>
        <v>5</v>
      </c>
      <c r="N53" s="18">
        <f t="shared" si="1"/>
        <v>25.096480231299367</v>
      </c>
      <c r="O53" s="18">
        <f t="shared" si="2"/>
        <v>10.335936308235052</v>
      </c>
      <c r="P53" s="18" t="str">
        <f t="shared" si="3"/>
        <v>ОДНОРОДНЫЕ</v>
      </c>
      <c r="Q53" s="14">
        <f t="shared" si="4"/>
        <v>7284.24</v>
      </c>
    </row>
    <row r="54" spans="1:17" x14ac:dyDescent="0.25">
      <c r="A54" s="15">
        <v>35</v>
      </c>
      <c r="B54" s="21" t="s">
        <v>56</v>
      </c>
      <c r="C54" s="22" t="s">
        <v>32</v>
      </c>
      <c r="D54" s="23">
        <v>100</v>
      </c>
      <c r="E54" s="23">
        <v>138.80000000000001</v>
      </c>
      <c r="F54" s="8">
        <v>198.3</v>
      </c>
      <c r="G54" s="8">
        <v>198.67</v>
      </c>
      <c r="H54" s="8">
        <v>139.87</v>
      </c>
      <c r="I54" s="8">
        <v>142.19999999999999</v>
      </c>
      <c r="J54" s="39"/>
      <c r="K54" s="17"/>
      <c r="L54" s="14">
        <f t="shared" si="5"/>
        <v>163.56799999999998</v>
      </c>
      <c r="M54" s="18">
        <f t="shared" si="0"/>
        <v>5</v>
      </c>
      <c r="N54" s="18">
        <f t="shared" si="1"/>
        <v>31.898678185780835</v>
      </c>
      <c r="O54" s="18">
        <f t="shared" si="2"/>
        <v>19.501784081104397</v>
      </c>
      <c r="P54" s="18" t="str">
        <f t="shared" si="3"/>
        <v>ОДНОРОДНЫЕ</v>
      </c>
      <c r="Q54" s="14">
        <f t="shared" si="4"/>
        <v>16356.8</v>
      </c>
    </row>
    <row r="55" spans="1:17" x14ac:dyDescent="0.25">
      <c r="A55" s="15">
        <v>36</v>
      </c>
      <c r="B55" s="40" t="s">
        <v>57</v>
      </c>
      <c r="C55" s="22" t="s">
        <v>32</v>
      </c>
      <c r="D55" s="23">
        <v>40</v>
      </c>
      <c r="E55" s="42">
        <v>112.68</v>
      </c>
      <c r="F55" s="8">
        <v>112</v>
      </c>
      <c r="G55" s="8">
        <v>112.69</v>
      </c>
      <c r="H55" s="8">
        <v>112.98</v>
      </c>
      <c r="I55" s="8">
        <v>113</v>
      </c>
      <c r="J55" s="8"/>
      <c r="K55" s="14"/>
      <c r="L55" s="14">
        <f t="shared" si="5"/>
        <v>112.67</v>
      </c>
      <c r="M55" s="18">
        <f t="shared" si="0"/>
        <v>5</v>
      </c>
      <c r="N55" s="18">
        <f t="shared" si="1"/>
        <v>0.40447496832313445</v>
      </c>
      <c r="O55" s="18">
        <f t="shared" si="2"/>
        <v>0.35899083014390204</v>
      </c>
      <c r="P55" s="18" t="str">
        <f t="shared" si="3"/>
        <v>ОДНОРОДНЫЕ</v>
      </c>
      <c r="Q55" s="14">
        <f t="shared" si="4"/>
        <v>4506.8</v>
      </c>
    </row>
    <row r="56" spans="1:17" x14ac:dyDescent="0.25">
      <c r="A56" s="15">
        <v>37</v>
      </c>
      <c r="B56" s="40" t="s">
        <v>58</v>
      </c>
      <c r="C56" s="22" t="s">
        <v>32</v>
      </c>
      <c r="D56" s="23">
        <v>350</v>
      </c>
      <c r="E56" s="8">
        <v>65.25</v>
      </c>
      <c r="F56" s="8">
        <v>107</v>
      </c>
      <c r="G56" s="8">
        <v>107.8</v>
      </c>
      <c r="H56" s="8">
        <v>71.42</v>
      </c>
      <c r="I56" s="8">
        <v>80.02</v>
      </c>
      <c r="J56" s="8"/>
      <c r="K56" s="14"/>
      <c r="L56" s="14">
        <f t="shared" si="5"/>
        <v>86.298000000000002</v>
      </c>
      <c r="M56" s="18">
        <f t="shared" si="0"/>
        <v>5</v>
      </c>
      <c r="N56" s="18">
        <f t="shared" si="1"/>
        <v>19.96681797382848</v>
      </c>
      <c r="O56" s="18">
        <f t="shared" si="2"/>
        <v>23.137057607161786</v>
      </c>
      <c r="P56" s="18" t="str">
        <f t="shared" si="3"/>
        <v>ОДНОРОДНЫЕ</v>
      </c>
      <c r="Q56" s="14">
        <f t="shared" si="4"/>
        <v>30204.3</v>
      </c>
    </row>
    <row r="57" spans="1:17" x14ac:dyDescent="0.25">
      <c r="A57" s="15">
        <v>38</v>
      </c>
      <c r="B57" s="21" t="s">
        <v>59</v>
      </c>
      <c r="C57" s="22" t="s">
        <v>32</v>
      </c>
      <c r="D57" s="23">
        <v>80</v>
      </c>
      <c r="E57" s="23"/>
      <c r="F57" s="8">
        <v>307</v>
      </c>
      <c r="G57" s="8">
        <v>308</v>
      </c>
      <c r="H57" s="8"/>
      <c r="I57" s="20"/>
      <c r="J57" s="8">
        <v>284.10000000000002</v>
      </c>
      <c r="K57" s="14"/>
      <c r="L57" s="14">
        <f t="shared" si="5"/>
        <v>299.7</v>
      </c>
      <c r="M57" s="18">
        <f t="shared" si="0"/>
        <v>3</v>
      </c>
      <c r="N57" s="18">
        <f t="shared" si="1"/>
        <v>13.519245541079563</v>
      </c>
      <c r="O57" s="18">
        <f t="shared" si="2"/>
        <v>4.5109261064663206</v>
      </c>
      <c r="P57" s="18" t="str">
        <f t="shared" si="3"/>
        <v>ОДНОРОДНЫЕ</v>
      </c>
      <c r="Q57" s="14">
        <f t="shared" si="4"/>
        <v>23976</v>
      </c>
    </row>
    <row r="58" spans="1:17" x14ac:dyDescent="0.25">
      <c r="A58" s="15">
        <v>39</v>
      </c>
      <c r="B58" s="21" t="s">
        <v>60</v>
      </c>
      <c r="C58" s="22" t="s">
        <v>32</v>
      </c>
      <c r="D58" s="23">
        <v>120</v>
      </c>
      <c r="E58" s="23">
        <v>95.8</v>
      </c>
      <c r="F58" s="8">
        <v>95</v>
      </c>
      <c r="G58" s="8">
        <v>95.83</v>
      </c>
      <c r="H58" s="8">
        <v>98.67</v>
      </c>
      <c r="I58" s="8">
        <v>63.87</v>
      </c>
      <c r="J58" s="8"/>
      <c r="K58" s="14"/>
      <c r="L58" s="14">
        <f t="shared" si="5"/>
        <v>89.834000000000003</v>
      </c>
      <c r="M58" s="18">
        <f t="shared" si="0"/>
        <v>5</v>
      </c>
      <c r="N58" s="18">
        <f t="shared" si="1"/>
        <v>14.581125813873221</v>
      </c>
      <c r="O58" s="18">
        <f t="shared" si="2"/>
        <v>16.231188429629341</v>
      </c>
      <c r="P58" s="18" t="str">
        <f t="shared" si="3"/>
        <v>ОДНОРОДНЫЕ</v>
      </c>
      <c r="Q58" s="14">
        <f t="shared" si="4"/>
        <v>10780.08</v>
      </c>
    </row>
    <row r="59" spans="1:17" x14ac:dyDescent="0.25">
      <c r="A59" s="15">
        <v>40</v>
      </c>
      <c r="B59" s="40" t="s">
        <v>61</v>
      </c>
      <c r="C59" s="22" t="s">
        <v>32</v>
      </c>
      <c r="D59" s="23">
        <v>30</v>
      </c>
      <c r="E59" s="23">
        <v>139.34</v>
      </c>
      <c r="F59" s="8">
        <v>138.9</v>
      </c>
      <c r="G59" s="8">
        <v>139.34</v>
      </c>
      <c r="H59" s="8">
        <v>138.99</v>
      </c>
      <c r="I59" s="8">
        <v>140.1</v>
      </c>
      <c r="J59" s="8"/>
      <c r="K59" s="14"/>
      <c r="L59" s="14">
        <f t="shared" si="5"/>
        <v>139.334</v>
      </c>
      <c r="M59" s="18">
        <f t="shared" si="0"/>
        <v>5</v>
      </c>
      <c r="N59" s="18">
        <f t="shared" si="1"/>
        <v>0.47263093423938624</v>
      </c>
      <c r="O59" s="18">
        <f t="shared" si="2"/>
        <v>0.33920718147716011</v>
      </c>
      <c r="P59" s="18" t="str">
        <f t="shared" si="3"/>
        <v>ОДНОРОДНЫЕ</v>
      </c>
      <c r="Q59" s="14">
        <f t="shared" si="4"/>
        <v>4180.0200000000004</v>
      </c>
    </row>
    <row r="60" spans="1:17" x14ac:dyDescent="0.25">
      <c r="A60" s="15">
        <v>41</v>
      </c>
      <c r="B60" s="21" t="s">
        <v>62</v>
      </c>
      <c r="C60" s="22" t="s">
        <v>32</v>
      </c>
      <c r="D60" s="23">
        <v>40</v>
      </c>
      <c r="E60" s="8">
        <v>256.5</v>
      </c>
      <c r="F60" s="8">
        <v>275</v>
      </c>
      <c r="G60" s="8">
        <v>275.68</v>
      </c>
      <c r="H60" s="8">
        <v>258.94</v>
      </c>
      <c r="I60" s="8">
        <v>257.23</v>
      </c>
      <c r="J60" s="8"/>
      <c r="K60" s="14"/>
      <c r="L60" s="14">
        <f t="shared" si="5"/>
        <v>264.67</v>
      </c>
      <c r="M60" s="18">
        <f t="shared" si="0"/>
        <v>5</v>
      </c>
      <c r="N60" s="18">
        <f t="shared" si="1"/>
        <v>9.7834605329607172</v>
      </c>
      <c r="O60" s="18">
        <f t="shared" si="2"/>
        <v>3.6964750568484215</v>
      </c>
      <c r="P60" s="18" t="str">
        <f t="shared" si="3"/>
        <v>ОДНОРОДНЫЕ</v>
      </c>
      <c r="Q60" s="14">
        <f t="shared" si="4"/>
        <v>10586.800000000001</v>
      </c>
    </row>
    <row r="61" spans="1:17" x14ac:dyDescent="0.25">
      <c r="A61" s="15">
        <v>42</v>
      </c>
      <c r="B61" s="12" t="s">
        <v>62</v>
      </c>
      <c r="C61" s="16" t="s">
        <v>32</v>
      </c>
      <c r="D61" s="18">
        <v>40</v>
      </c>
      <c r="E61" s="8">
        <v>344.5</v>
      </c>
      <c r="F61" s="8">
        <v>344</v>
      </c>
      <c r="G61" s="8">
        <v>344.52</v>
      </c>
      <c r="H61" s="8">
        <v>357.51</v>
      </c>
      <c r="I61" s="8">
        <v>345.07</v>
      </c>
      <c r="J61" s="14"/>
      <c r="K61" s="14"/>
      <c r="L61" s="14">
        <f t="shared" si="5"/>
        <v>347.12</v>
      </c>
      <c r="M61" s="18">
        <f t="shared" si="0"/>
        <v>5</v>
      </c>
      <c r="N61" s="18">
        <f t="shared" si="1"/>
        <v>5.8205111459389869</v>
      </c>
      <c r="O61" s="18">
        <f t="shared" si="2"/>
        <v>1.6768008602036719</v>
      </c>
      <c r="P61" s="18" t="str">
        <f t="shared" si="3"/>
        <v>ОДНОРОДНЫЕ</v>
      </c>
      <c r="Q61" s="14">
        <f t="shared" si="4"/>
        <v>13884.8</v>
      </c>
    </row>
    <row r="62" spans="1:17" x14ac:dyDescent="0.25">
      <c r="A62" s="15">
        <v>43</v>
      </c>
      <c r="B62" s="12" t="s">
        <v>63</v>
      </c>
      <c r="C62" s="16" t="s">
        <v>32</v>
      </c>
      <c r="D62" s="18">
        <v>15</v>
      </c>
      <c r="E62" s="8">
        <v>722.4</v>
      </c>
      <c r="F62" s="8">
        <v>1007</v>
      </c>
      <c r="G62" s="8">
        <v>1007.51</v>
      </c>
      <c r="H62" s="8">
        <v>830.54</v>
      </c>
      <c r="I62" s="8">
        <v>995.51</v>
      </c>
      <c r="J62" s="14"/>
      <c r="K62" s="14"/>
      <c r="L62" s="14">
        <f t="shared" ref="L62:L63" si="9">AVERAGE(E62:K62)</f>
        <v>912.59199999999998</v>
      </c>
      <c r="M62" s="18">
        <f t="shared" ref="M62:M63" si="10" xml:space="preserve"> COUNT(E62:K62)</f>
        <v>5</v>
      </c>
      <c r="N62" s="18">
        <f t="shared" ref="N62:N63" si="11">STDEV(E62:K62)</f>
        <v>130.09921164249994</v>
      </c>
      <c r="O62" s="18">
        <f t="shared" ref="O62:O63" si="12">N62/L62*100</f>
        <v>14.256010532910649</v>
      </c>
      <c r="P62" s="18" t="str">
        <f t="shared" ref="P62:P63" si="13">IF(O62&lt;33,"ОДНОРОДНЫЕ","НЕОДНОРОДНЫЕ")</f>
        <v>ОДНОРОДНЫЕ</v>
      </c>
      <c r="Q62" s="14">
        <f t="shared" ref="Q62:Q63" si="14">D62*L62</f>
        <v>13688.88</v>
      </c>
    </row>
    <row r="63" spans="1:17" x14ac:dyDescent="0.25">
      <c r="A63" s="15">
        <v>44</v>
      </c>
      <c r="B63" s="12" t="s">
        <v>58</v>
      </c>
      <c r="C63" s="16" t="s">
        <v>32</v>
      </c>
      <c r="D63" s="18">
        <v>30</v>
      </c>
      <c r="E63" s="8">
        <v>146.1</v>
      </c>
      <c r="F63" s="8">
        <v>218</v>
      </c>
      <c r="G63" s="8">
        <v>218.58</v>
      </c>
      <c r="H63" s="8">
        <v>172.2</v>
      </c>
      <c r="I63" s="8">
        <v>196.4</v>
      </c>
      <c r="J63" s="14"/>
      <c r="K63" s="14"/>
      <c r="L63" s="14">
        <f t="shared" si="9"/>
        <v>190.25600000000003</v>
      </c>
      <c r="M63" s="18">
        <f t="shared" si="10"/>
        <v>5</v>
      </c>
      <c r="N63" s="18">
        <f t="shared" si="11"/>
        <v>31.166884348615699</v>
      </c>
      <c r="O63" s="18">
        <f t="shared" si="12"/>
        <v>16.381551356391228</v>
      </c>
      <c r="P63" s="18" t="str">
        <f t="shared" si="13"/>
        <v>ОДНОРОДНЫЕ</v>
      </c>
      <c r="Q63" s="14">
        <f t="shared" si="14"/>
        <v>5707.6800000000012</v>
      </c>
    </row>
    <row r="64" spans="1:17" x14ac:dyDescent="0.25">
      <c r="A64" s="15">
        <v>45</v>
      </c>
      <c r="B64" s="12" t="s">
        <v>64</v>
      </c>
      <c r="C64" s="16" t="s">
        <v>32</v>
      </c>
      <c r="D64" s="18">
        <v>350</v>
      </c>
      <c r="E64" s="41">
        <v>78.260000000000005</v>
      </c>
      <c r="F64" s="8"/>
      <c r="G64" s="8"/>
      <c r="H64" s="8">
        <v>79.260000000000005</v>
      </c>
      <c r="I64" s="8">
        <v>76.78</v>
      </c>
      <c r="J64" s="14"/>
      <c r="K64" s="14"/>
      <c r="L64" s="14">
        <f t="shared" ref="L64:L65" si="15">AVERAGE(E64:K64)</f>
        <v>78.100000000000009</v>
      </c>
      <c r="M64" s="18">
        <f t="shared" ref="M64:M65" si="16" xml:space="preserve"> COUNT(E64:K64)</f>
        <v>3</v>
      </c>
      <c r="N64" s="18">
        <f t="shared" ref="N64:N65" si="17">STDEV(E64:K64)</f>
        <v>1.2477179168385799</v>
      </c>
      <c r="O64" s="18">
        <f t="shared" ref="O64:O65" si="18">N64/L64*100</f>
        <v>1.5975901624053517</v>
      </c>
      <c r="P64" s="18" t="str">
        <f t="shared" ref="P64:P65" si="19">IF(O64&lt;33,"ОДНОРОДНЫЕ","НЕОДНОРОДНЫЕ")</f>
        <v>ОДНОРОДНЫЕ</v>
      </c>
      <c r="Q64" s="14">
        <f t="shared" ref="Q64:Q65" si="20">D64*L64</f>
        <v>27335.000000000004</v>
      </c>
    </row>
    <row r="65" spans="1:19" x14ac:dyDescent="0.25">
      <c r="A65" s="15">
        <v>46</v>
      </c>
      <c r="B65" s="12" t="s">
        <v>64</v>
      </c>
      <c r="C65" s="16" t="s">
        <v>32</v>
      </c>
      <c r="D65" s="18">
        <v>150</v>
      </c>
      <c r="E65" s="8">
        <v>101.7</v>
      </c>
      <c r="F65" s="8"/>
      <c r="G65" s="8"/>
      <c r="H65" s="8">
        <v>105.71</v>
      </c>
      <c r="I65" s="8">
        <v>103.26</v>
      </c>
      <c r="J65" s="14"/>
      <c r="K65" s="14"/>
      <c r="L65" s="14">
        <f t="shared" si="15"/>
        <v>103.55666666666667</v>
      </c>
      <c r="M65" s="18">
        <f t="shared" si="16"/>
        <v>3</v>
      </c>
      <c r="N65" s="18">
        <f t="shared" si="17"/>
        <v>2.021393908503069</v>
      </c>
      <c r="O65" s="18">
        <f t="shared" si="18"/>
        <v>1.9519688819355607</v>
      </c>
      <c r="P65" s="18" t="str">
        <f t="shared" si="19"/>
        <v>ОДНОРОДНЫЕ</v>
      </c>
      <c r="Q65" s="14">
        <f t="shared" si="20"/>
        <v>15533.5</v>
      </c>
    </row>
    <row r="66" spans="1:19" x14ac:dyDescent="0.25">
      <c r="R66" s="7"/>
      <c r="S66" s="1"/>
    </row>
    <row r="67" spans="1:19" ht="15" customHeight="1" x14ac:dyDescent="0.25">
      <c r="A67" s="31" t="s">
        <v>18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9" ht="15" customHeight="1" x14ac:dyDescent="0.25">
      <c r="A68" s="32" t="s">
        <v>17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</row>
    <row r="69" spans="1:19" ht="1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</row>
    <row r="70" spans="1:19" s="20" customFormat="1" ht="15" customHeight="1" x14ac:dyDescent="0.25">
      <c r="A70" s="28" t="s">
        <v>71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"/>
      <c r="S70" s="2"/>
    </row>
    <row r="71" spans="1:19" x14ac:dyDescent="0.25">
      <c r="P71" s="7"/>
    </row>
    <row r="76" spans="1:19" x14ac:dyDescent="0.25">
      <c r="P76" s="7"/>
    </row>
  </sheetData>
  <mergeCells count="18">
    <mergeCell ref="P18:P19"/>
    <mergeCell ref="A18:A19"/>
    <mergeCell ref="G3:Q3"/>
    <mergeCell ref="B18:B19"/>
    <mergeCell ref="C18:D18"/>
    <mergeCell ref="N12:O12"/>
    <mergeCell ref="A70:Q70"/>
    <mergeCell ref="A69:Q69"/>
    <mergeCell ref="B14:P14"/>
    <mergeCell ref="A67:Q67"/>
    <mergeCell ref="A68:Q68"/>
    <mergeCell ref="Q18:Q19"/>
    <mergeCell ref="A17:B17"/>
    <mergeCell ref="C17:D17"/>
    <mergeCell ref="L18:L19"/>
    <mergeCell ref="M18:M19"/>
    <mergeCell ref="N18:N19"/>
    <mergeCell ref="O18:O19"/>
  </mergeCells>
  <conditionalFormatting sqref="P64:P65">
    <cfRule type="containsText" dxfId="11" priority="22" operator="containsText" text="НЕ">
      <formula>NOT(ISERROR(SEARCH("НЕ",P64)))</formula>
    </cfRule>
    <cfRule type="containsText" dxfId="10" priority="23" operator="containsText" text="ОДНОРОДНЫЕ">
      <formula>NOT(ISERROR(SEARCH("ОДНОРОДНЫЕ",P64)))</formula>
    </cfRule>
    <cfRule type="containsText" dxfId="9" priority="24" operator="containsText" text="НЕОДНОРОДНЫЕ">
      <formula>NOT(ISERROR(SEARCH("НЕОДНОРОДНЫЕ",P64)))</formula>
    </cfRule>
  </conditionalFormatting>
  <conditionalFormatting sqref="P64:P65">
    <cfRule type="containsText" dxfId="8" priority="19" operator="containsText" text="НЕОДНОРОДНЫЕ">
      <formula>NOT(ISERROR(SEARCH("НЕОДНОРОДНЫЕ",P64)))</formula>
    </cfRule>
    <cfRule type="containsText" dxfId="7" priority="20" operator="containsText" text="ОДНОРОДНЫЕ">
      <formula>NOT(ISERROR(SEARCH("ОДНОРОДНЫЕ",P64)))</formula>
    </cfRule>
    <cfRule type="containsText" dxfId="6" priority="21" operator="containsText" text="НЕОДНОРОДНЫЕ">
      <formula>NOT(ISERROR(SEARCH("НЕОДНОРОДНЫЕ",P64)))</formula>
    </cfRule>
  </conditionalFormatting>
  <conditionalFormatting sqref="P20:P63">
    <cfRule type="containsText" dxfId="5" priority="16" operator="containsText" text="НЕ">
      <formula>NOT(ISERROR(SEARCH("НЕ",P20)))</formula>
    </cfRule>
    <cfRule type="containsText" dxfId="4" priority="17" operator="containsText" text="ОДНОРОДНЫЕ">
      <formula>NOT(ISERROR(SEARCH("ОДНОРОДНЫЕ",P20)))</formula>
    </cfRule>
    <cfRule type="containsText" dxfId="3" priority="18" operator="containsText" text="НЕОДНОРОДНЫЕ">
      <formula>NOT(ISERROR(SEARCH("НЕОДНОРОДНЫЕ",P20)))</formula>
    </cfRule>
  </conditionalFormatting>
  <conditionalFormatting sqref="P20:P63">
    <cfRule type="containsText" dxfId="2" priority="13" operator="containsText" text="НЕОДНОРОДНЫЕ">
      <formula>NOT(ISERROR(SEARCH("НЕОДНОРОДНЫЕ",P20)))</formula>
    </cfRule>
    <cfRule type="containsText" dxfId="1" priority="14" operator="containsText" text="ОДНОРОДНЫЕ">
      <formula>NOT(ISERROR(SEARCH("ОДНОРОДНЫЕ",P20)))</formula>
    </cfRule>
    <cfRule type="containsText" dxfId="0" priority="15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2023-11-14T02:54:54Z</dcterms:modified>
</cp:coreProperties>
</file>