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0" i="1" l="1"/>
  <c r="L20" i="1"/>
  <c r="Q20" i="1" s="1"/>
  <c r="M20" i="1"/>
  <c r="L21" i="1"/>
  <c r="Q21" i="1" s="1"/>
  <c r="M21" i="1"/>
  <c r="N21" i="1"/>
  <c r="O21" i="1" l="1"/>
  <c r="P21" i="1" s="1"/>
  <c r="O20" i="1"/>
  <c r="P20" i="1" s="1"/>
  <c r="C17" i="1" l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<sst xmlns="http://schemas.openxmlformats.org/spreadsheetml/2006/main" count="50" uniqueCount="42">
  <si>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</si>
  <si>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</si>
  <si>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</si>
  <si>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</si>
  <si>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</si>
  <si>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</si>
  <si>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</si>
  <si>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</si>
  <si>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</si>
  <si>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</si>
  <si>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</si>
  <si>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</si>
  <si>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</si>
  <si>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</si>
  <si>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</si>
  <si>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</si>
  <si>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</si>
  <si>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</si>
  <si>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</si>
  <si>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</si>
  <si>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</si>
  <si>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</si>
  <si>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</si>
  <si>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</si>
  <si>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</si>
  <si>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</si>
  <si>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</si>
  <si>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</si>
  <si>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</si>
  <si>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</si>
  <si>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</si>
  <si>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</si>
  <si>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08.09.2023</t>
  </si>
  <si>
    <t>Уп.</t>
  </si>
  <si>
    <t>№ 259-23</t>
  </si>
  <si>
    <t xml:space="preserve">Меропенем </t>
  </si>
  <si>
    <t xml:space="preserve">Имипенем и циластатин </t>
  </si>
  <si>
    <t>Начальная (максимальная) цена договора устанавливается в размере 677064.33 руб. (шестьсот семьдесят семь тысяч шестьдесят четыре рубля тридцать три копейки)</t>
  </si>
  <si>
    <t>КП вх. 672с от 02/11/2023</t>
  </si>
  <si>
    <t>КП вх. 673с от 02/11/2023</t>
  </si>
  <si>
    <t>КП вх. 674с от 02/11/2023</t>
  </si>
  <si>
    <t>на поставку лекарственных препаратов  группы карбапенемы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</si>
</sst>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A4" zoomScale="85" zoomScaleNormal="85" zoomScalePageLayoutView="70" workbookViewId="0">
      <selection activeCell="P30" sqref="P30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9" t="s">
        <v>41</v>
      </c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1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1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34</v>
      </c>
    </row>
    <row r="7" spans="1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1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1:17" x14ac:dyDescent="0.25">
      <c r="Q9" s="7" t="s">
        <v>16</v>
      </c>
    </row>
    <row r="10" spans="1:17" x14ac:dyDescent="0.25">
      <c r="Q10" s="7" t="s">
        <v>14</v>
      </c>
    </row>
    <row r="12" spans="1:17" ht="28.9" customHeight="1" x14ac:dyDescent="0.25">
      <c r="B12" s="14"/>
      <c r="C12" s="14"/>
      <c r="D12" s="14"/>
      <c r="M12" s="14"/>
      <c r="N12" s="30" t="s">
        <v>30</v>
      </c>
      <c r="O12" s="30"/>
      <c r="P12" s="17"/>
      <c r="Q12" s="16" t="s">
        <v>31</v>
      </c>
    </row>
    <row r="14" spans="1:17" x14ac:dyDescent="0.25">
      <c r="B14" s="34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7" hidden="1" x14ac:dyDescent="0.25"/>
    <row r="16" spans="1:17" x14ac:dyDescent="0.25">
      <c r="A16" s="19"/>
      <c r="B16" s="19"/>
      <c r="C16" s="19"/>
      <c r="D16" s="19"/>
    </row>
    <row r="17" spans="1:19" ht="75" x14ac:dyDescent="0.25">
      <c r="A17" s="38" t="s">
        <v>11</v>
      </c>
      <c r="B17" s="39"/>
      <c r="C17" s="40">
        <f>SUM(Q20:Q21)</f>
        <v>677064.33333333326</v>
      </c>
      <c r="D17" s="39"/>
      <c r="E17" s="13" t="s">
        <v>38</v>
      </c>
      <c r="F17" s="13" t="s">
        <v>39</v>
      </c>
      <c r="G17" s="13" t="s">
        <v>40</v>
      </c>
      <c r="H17" s="15" t="s">
        <v>32</v>
      </c>
      <c r="I17" s="15" t="s">
        <v>32</v>
      </c>
      <c r="J17" s="15"/>
      <c r="K17" s="13"/>
      <c r="L17" s="20"/>
      <c r="M17" s="10"/>
      <c r="N17" s="10"/>
      <c r="O17" s="10"/>
      <c r="P17" s="10"/>
      <c r="Q17" s="12"/>
    </row>
    <row r="18" spans="1:19" ht="30" customHeight="1" x14ac:dyDescent="0.25">
      <c r="A18" s="27" t="s">
        <v>0</v>
      </c>
      <c r="B18" s="27" t="s">
        <v>1</v>
      </c>
      <c r="C18" s="27" t="s">
        <v>2</v>
      </c>
      <c r="D18" s="27"/>
      <c r="E18" s="15" t="s">
        <v>23</v>
      </c>
      <c r="F18" s="15" t="s">
        <v>24</v>
      </c>
      <c r="G18" s="15" t="s">
        <v>25</v>
      </c>
      <c r="H18" s="20" t="s">
        <v>26</v>
      </c>
      <c r="I18" s="20" t="s">
        <v>27</v>
      </c>
      <c r="J18" s="20" t="s">
        <v>28</v>
      </c>
      <c r="K18" s="20" t="s">
        <v>29</v>
      </c>
      <c r="L18" s="41" t="s">
        <v>12</v>
      </c>
      <c r="M18" s="27" t="s">
        <v>8</v>
      </c>
      <c r="N18" s="27" t="s">
        <v>9</v>
      </c>
      <c r="O18" s="27" t="s">
        <v>10</v>
      </c>
      <c r="P18" s="27" t="s">
        <v>6</v>
      </c>
      <c r="Q18" s="37" t="s">
        <v>7</v>
      </c>
    </row>
    <row r="19" spans="1:19" x14ac:dyDescent="0.25">
      <c r="A19" s="28"/>
      <c r="B19" s="28"/>
      <c r="C19" s="18" t="s">
        <v>3</v>
      </c>
      <c r="D19" s="18" t="s">
        <v>4</v>
      </c>
      <c r="E19" s="21" t="s">
        <v>5</v>
      </c>
      <c r="F19" s="21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42"/>
      <c r="M19" s="27"/>
      <c r="N19" s="27"/>
      <c r="O19" s="27"/>
      <c r="P19" s="27"/>
      <c r="Q19" s="37"/>
    </row>
    <row r="20" spans="1:19" s="22" customFormat="1" x14ac:dyDescent="0.25">
      <c r="A20" s="26">
        <v>1</v>
      </c>
      <c r="B20" s="43" t="s">
        <v>35</v>
      </c>
      <c r="C20" s="45" t="s">
        <v>33</v>
      </c>
      <c r="D20" s="46">
        <v>900</v>
      </c>
      <c r="E20" s="44">
        <v>450</v>
      </c>
      <c r="F20" s="15">
        <v>453.5</v>
      </c>
      <c r="G20" s="15">
        <v>455.46</v>
      </c>
      <c r="H20" s="15"/>
      <c r="I20" s="15"/>
      <c r="J20" s="23"/>
      <c r="K20" s="23"/>
      <c r="L20" s="23">
        <f t="shared" ref="L20:L21" si="0">AVERAGE(E20:K20)</f>
        <v>452.98666666666668</v>
      </c>
      <c r="M20" s="24">
        <f t="shared" ref="M20:M21" si="1" xml:space="preserve"> COUNT(E20:K20)</f>
        <v>3</v>
      </c>
      <c r="N20" s="24">
        <f t="shared" ref="N20:N21" si="2">STDEV(E20:K20)</f>
        <v>2.7659597490443137</v>
      </c>
      <c r="O20" s="24">
        <f t="shared" ref="O20:O21" si="3">N20/L20*100</f>
        <v>0.61060511325814892</v>
      </c>
      <c r="P20" s="24" t="str">
        <f t="shared" ref="P20:P21" si="4">IF(O20&lt;33,"ОДНОРОДНЫЕ","НЕОДНОРОДНЫЕ")</f>
        <v>ОДНОРОДНЫЕ</v>
      </c>
      <c r="Q20" s="23">
        <f t="shared" ref="Q20:Q21" si="5">D20*L20</f>
        <v>407688</v>
      </c>
    </row>
    <row r="21" spans="1:19" s="22" customFormat="1" x14ac:dyDescent="0.25">
      <c r="A21" s="25">
        <v>2</v>
      </c>
      <c r="B21" s="43" t="s">
        <v>36</v>
      </c>
      <c r="C21" s="45" t="s">
        <v>33</v>
      </c>
      <c r="D21" s="46">
        <v>700</v>
      </c>
      <c r="E21" s="44">
        <v>378.97</v>
      </c>
      <c r="F21" s="15">
        <v>385</v>
      </c>
      <c r="G21" s="15">
        <v>390.5</v>
      </c>
      <c r="H21" s="15"/>
      <c r="I21" s="15"/>
      <c r="J21" s="23"/>
      <c r="K21" s="23"/>
      <c r="L21" s="23">
        <f t="shared" si="0"/>
        <v>384.82333333333332</v>
      </c>
      <c r="M21" s="24">
        <f t="shared" si="1"/>
        <v>3</v>
      </c>
      <c r="N21" s="24">
        <f t="shared" si="2"/>
        <v>5.7670298536883937</v>
      </c>
      <c r="O21" s="24">
        <f t="shared" si="3"/>
        <v>1.4986175094255529</v>
      </c>
      <c r="P21" s="24" t="str">
        <f t="shared" si="4"/>
        <v>ОДНОРОДНЫЕ</v>
      </c>
      <c r="Q21" s="23">
        <f t="shared" si="5"/>
        <v>269376.33333333331</v>
      </c>
    </row>
    <row r="22" spans="1:19" x14ac:dyDescent="0.25">
      <c r="R22" s="9"/>
      <c r="S22" s="1"/>
    </row>
    <row r="23" spans="1:19" x14ac:dyDescent="0.25">
      <c r="A23" s="35" t="s">
        <v>18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9" x14ac:dyDescent="0.25">
      <c r="A24" s="36" t="s">
        <v>17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9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9" s="8" customFormat="1" x14ac:dyDescent="0.25">
      <c r="A26" s="31" t="s">
        <v>37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2"/>
      <c r="S26" s="2"/>
    </row>
    <row r="27" spans="1:19" x14ac:dyDescent="0.25">
      <c r="P27" s="9"/>
    </row>
    <row r="32" spans="1:19" x14ac:dyDescent="0.25">
      <c r="P32" s="9"/>
    </row>
  </sheetData>
  <mergeCells count="18">
    <mergeCell ref="A26:Q26"/>
    <mergeCell ref="A25:Q25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G3:Q3"/>
    <mergeCell ref="B18:B19"/>
    <mergeCell ref="C18:D18"/>
    <mergeCell ref="N12:O12"/>
  </mergeCells>
  <conditionalFormatting sqref="P20:P21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:P21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2023-11-03T07:13:21Z</dcterms:modified>
</cp:coreProperties>
</file>