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  <c r="E42" i="1"/>
  <c r="H38" i="1"/>
  <c r="M38" i="1" s="1"/>
  <c r="I38" i="1"/>
  <c r="J38" i="1"/>
  <c r="K38" i="1" s="1"/>
  <c r="L38" i="1" s="1"/>
  <c r="H39" i="1"/>
  <c r="I39" i="1"/>
  <c r="J39" i="1"/>
  <c r="K39" i="1" s="1"/>
  <c r="L39" i="1" s="1"/>
  <c r="M39" i="1"/>
  <c r="H40" i="1"/>
  <c r="M40" i="1" s="1"/>
  <c r="I40" i="1"/>
  <c r="J40" i="1"/>
  <c r="K40" i="1" s="1"/>
  <c r="L40" i="1" s="1"/>
  <c r="H41" i="1"/>
  <c r="I41" i="1"/>
  <c r="J41" i="1"/>
  <c r="K41" i="1" l="1"/>
  <c r="L41" i="1" s="1"/>
  <c r="M41" i="1"/>
  <c r="H20" i="1"/>
  <c r="M20" i="1" s="1"/>
  <c r="I20" i="1"/>
  <c r="J20" i="1"/>
  <c r="H21" i="1"/>
  <c r="M21" i="1" s="1"/>
  <c r="I21" i="1"/>
  <c r="J21" i="1"/>
  <c r="H22" i="1"/>
  <c r="I22" i="1"/>
  <c r="J22" i="1"/>
  <c r="H23" i="1"/>
  <c r="M23" i="1" s="1"/>
  <c r="I23" i="1"/>
  <c r="J23" i="1"/>
  <c r="K23" i="1" s="1"/>
  <c r="L23" i="1" s="1"/>
  <c r="H24" i="1"/>
  <c r="M24" i="1" s="1"/>
  <c r="I24" i="1"/>
  <c r="J24" i="1"/>
  <c r="H25" i="1"/>
  <c r="M25" i="1" s="1"/>
  <c r="I25" i="1"/>
  <c r="J25" i="1"/>
  <c r="H26" i="1"/>
  <c r="I26" i="1"/>
  <c r="J26" i="1"/>
  <c r="H27" i="1"/>
  <c r="I27" i="1"/>
  <c r="J27" i="1"/>
  <c r="M27" i="1"/>
  <c r="H28" i="1"/>
  <c r="M28" i="1" s="1"/>
  <c r="I28" i="1"/>
  <c r="J28" i="1"/>
  <c r="K28" i="1" s="1"/>
  <c r="L28" i="1" s="1"/>
  <c r="H29" i="1"/>
  <c r="M29" i="1" s="1"/>
  <c r="I29" i="1"/>
  <c r="J29" i="1"/>
  <c r="K29" i="1" s="1"/>
  <c r="L29" i="1" s="1"/>
  <c r="H30" i="1"/>
  <c r="M30" i="1" s="1"/>
  <c r="I30" i="1"/>
  <c r="J30" i="1"/>
  <c r="H31" i="1"/>
  <c r="M31" i="1" s="1"/>
  <c r="I31" i="1"/>
  <c r="J31" i="1"/>
  <c r="H32" i="1"/>
  <c r="M32" i="1" s="1"/>
  <c r="I32" i="1"/>
  <c r="J32" i="1"/>
  <c r="H33" i="1"/>
  <c r="I33" i="1"/>
  <c r="J33" i="1"/>
  <c r="H34" i="1"/>
  <c r="M34" i="1" s="1"/>
  <c r="I34" i="1"/>
  <c r="J34" i="1"/>
  <c r="K34" i="1" s="1"/>
  <c r="L34" i="1" s="1"/>
  <c r="F42" i="1"/>
  <c r="K32" i="1" l="1"/>
  <c r="L32" i="1" s="1"/>
  <c r="K27" i="1"/>
  <c r="L27" i="1" s="1"/>
  <c r="K25" i="1"/>
  <c r="L25" i="1" s="1"/>
  <c r="K24" i="1"/>
  <c r="L24" i="1" s="1"/>
  <c r="K22" i="1"/>
  <c r="L22" i="1" s="1"/>
  <c r="K21" i="1"/>
  <c r="L21" i="1" s="1"/>
  <c r="K33" i="1"/>
  <c r="L33" i="1" s="1"/>
  <c r="M33" i="1"/>
  <c r="K31" i="1"/>
  <c r="L31" i="1" s="1"/>
  <c r="K30" i="1"/>
  <c r="L30" i="1" s="1"/>
  <c r="K26" i="1"/>
  <c r="L26" i="1" s="1"/>
  <c r="M22" i="1"/>
  <c r="K20" i="1"/>
  <c r="L20" i="1" s="1"/>
  <c r="M26" i="1"/>
  <c r="H35" i="1"/>
  <c r="M35" i="1" s="1"/>
  <c r="I35" i="1"/>
  <c r="J35" i="1"/>
  <c r="H36" i="1"/>
  <c r="I36" i="1"/>
  <c r="J36" i="1"/>
  <c r="H37" i="1"/>
  <c r="M37" i="1" s="1"/>
  <c r="I37" i="1"/>
  <c r="J37" i="1"/>
  <c r="K35" i="1" l="1"/>
  <c r="L35" i="1" s="1"/>
  <c r="K37" i="1"/>
  <c r="L37" i="1" s="1"/>
  <c r="K36" i="1"/>
  <c r="L36" i="1" s="1"/>
  <c r="M36" i="1"/>
  <c r="M42" i="1" s="1"/>
</calcChain>
</file>

<file path=xl/sharedStrings.xml><?xml version="1.0" encoding="utf-8"?>
<sst xmlns="http://schemas.openxmlformats.org/spreadsheetml/2006/main" count="80" uniqueCount="58">
  <si>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</si>
  <si>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</si>
  <si>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</si>
  <si>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</si>
  <si>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</si>
  <si>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</si>
  <si>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</si>
  <si>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</si>
  <si>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</si>
  <si>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</si>
  <si>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</si>
  <si>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</si>
  <si>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</si>
  <si>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</si>
  <si>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</si>
  <si>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</si>
  <si>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</si>
  <si>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</si>
  <si>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</si>
  <si>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</si>
  <si>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</si>
  <si>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</si>
  <si>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</si>
  <si>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</si>
  <si>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</si>
  <si>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</si>
  <si>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</si>
  <si>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</si>
  <si>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079-23</t>
  </si>
  <si>
    <t>на поставку реагентов к биохимическому анализатору Labio 200</t>
  </si>
  <si>
    <t>вх. № 1038-03/23 от 07.03.2023</t>
  </si>
  <si>
    <t>вх. № 1037-03/23 от 07.03.2023</t>
  </si>
  <si>
    <t>вх. № 1036-03/23 от 07.03.2023</t>
  </si>
  <si>
    <t>Набор для определения общего белка; биуретовый метод</t>
  </si>
  <si>
    <t>Набор реагентов для определения глюкозы</t>
  </si>
  <si>
    <t>Депротеинизирующий раствор</t>
  </si>
  <si>
    <t>Контрольная сыворотка норма</t>
  </si>
  <si>
    <t>Набор реагентов для определения  Креатинина</t>
  </si>
  <si>
    <t>Набор реагентов для определения  Мочевины</t>
  </si>
  <si>
    <t>Набор реагентов для определения  Аспартатаминотрансферазы</t>
  </si>
  <si>
    <t>Набор реагентов для определения  Аланинаминотрансферазы</t>
  </si>
  <si>
    <t xml:space="preserve">Набор реагентов для определения  Альфа-амилазы </t>
  </si>
  <si>
    <t>Набор реагентов для определения  Прямого билирубина</t>
  </si>
  <si>
    <t>Набор реагентов для определения  Общего билирубина</t>
  </si>
  <si>
    <t>Набор реагентов для определения  Креатинфосфокиназы        (КФК)</t>
  </si>
  <si>
    <t>Набор реагентов для определения Холестерина</t>
  </si>
  <si>
    <t>Контрольная сыворотка патология</t>
  </si>
  <si>
    <t>Мультикалибратор уровень 2</t>
  </si>
  <si>
    <t>Стандарт холестерина</t>
  </si>
  <si>
    <t>Стандарт креатинина</t>
  </si>
  <si>
    <t>Стандарт мочевины</t>
  </si>
  <si>
    <t>Стандарт глюкозы</t>
  </si>
  <si>
    <t>Концентрат моющего раствора</t>
  </si>
  <si>
    <t>Концентрированный чистящий раствор для жесткой промывки</t>
  </si>
  <si>
    <t>Кюветы реакционные</t>
  </si>
  <si>
    <t>набор</t>
  </si>
  <si>
    <t>упаковка</t>
  </si>
  <si>
    <t>Исходя из имеющегося у Заказчика объёма финансового обеспечения для осуществления закупки НМЦД устанавливается в размере 913575 руб. (девятьсот тринадцать тысяч пятьсот семьдесят пять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</si>
</sst>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indent="15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topLeftCell="A18" zoomScale="85" zoomScaleNormal="85" zoomScalePageLayoutView="70" workbookViewId="0">
      <selection activeCell="A47" sqref="A47:M47"/>
    </sheetView>
  </sheetViews>
  <sheetFormatPr defaultRowHeight="15" x14ac:dyDescent="0.25"/>
  <cols>
    <col min="1" max="1" width="6.140625" style="1" bestFit="1" customWidth="1"/>
    <col min="2" max="2" width="44.140625" style="1" bestFit="1" customWidth="1"/>
    <col min="3" max="3" width="11.7109375" style="1" customWidth="1"/>
    <col min="4" max="4" width="7.140625" style="1" bestFit="1" customWidth="1"/>
    <col min="5" max="5" width="16.5703125" style="2" customWidth="1"/>
    <col min="6" max="6" width="16.28515625" style="2" customWidth="1"/>
    <col min="7" max="7" width="15.425781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7.5703125" style="2" customWidth="1"/>
    <col min="14" max="14" width="9.140625" style="1"/>
    <col min="15" max="15" width="9.7109375" style="1" bestFit="1" customWidth="1"/>
    <col min="16" max="16" width="10.7109375" style="1" bestFit="1" customWidth="1"/>
    <col min="17" max="17" width="11.7109375" style="1" bestFit="1" customWidth="1"/>
    <col min="18" max="18" width="10.7109375" style="1" bestFit="1" customWidth="1"/>
    <col min="19" max="16384" width="9.140625" style="1"/>
  </cols>
  <sheetData>
    <row r="1" spans="1:13" x14ac:dyDescent="0.25">
      <c r="A1" s="6"/>
      <c r="B1" s="6"/>
      <c r="C1" s="6"/>
      <c r="D1" s="6"/>
      <c r="E1" s="3"/>
      <c r="F1" s="3"/>
      <c r="G1" s="3"/>
      <c r="H1" s="3"/>
      <c r="I1" s="6"/>
      <c r="J1" s="6"/>
      <c r="K1" s="6"/>
      <c r="L1" s="6"/>
      <c r="M1" s="7" t="s">
        <v>21</v>
      </c>
    </row>
    <row r="2" spans="1:13" ht="14.45" customHeight="1" x14ac:dyDescent="0.25">
      <c r="A2" s="6"/>
      <c r="B2" s="6"/>
      <c r="C2" s="6"/>
      <c r="D2" s="6"/>
      <c r="E2" s="3"/>
      <c r="F2" s="3"/>
      <c r="G2" s="3"/>
      <c r="H2" s="3"/>
      <c r="I2" s="6"/>
      <c r="J2" s="6"/>
      <c r="K2" s="6"/>
      <c r="L2" s="6"/>
      <c r="M2" s="7" t="s">
        <v>22</v>
      </c>
    </row>
    <row r="3" spans="1:13" x14ac:dyDescent="0.25">
      <c r="A3" s="6"/>
      <c r="B3" s="6"/>
      <c r="C3" s="6"/>
      <c r="D3" s="6"/>
      <c r="E3" s="3"/>
      <c r="F3" s="3"/>
      <c r="G3" s="55" t="s">
        <v>29</v>
      </c>
      <c r="H3" s="55"/>
      <c r="I3" s="55"/>
      <c r="J3" s="55"/>
      <c r="K3" s="55"/>
      <c r="L3" s="55"/>
      <c r="M3" s="55"/>
    </row>
    <row r="4" spans="1:13" x14ac:dyDescent="0.25">
      <c r="A4" s="6"/>
      <c r="B4" s="6"/>
      <c r="C4" s="6"/>
      <c r="D4" s="6"/>
      <c r="E4" s="3"/>
      <c r="F4" s="3"/>
      <c r="G4" s="32"/>
      <c r="H4" s="32"/>
      <c r="I4" s="16"/>
      <c r="J4" s="16"/>
      <c r="K4" s="16"/>
      <c r="L4" s="16"/>
      <c r="M4" s="33" t="s">
        <v>24</v>
      </c>
    </row>
    <row r="5" spans="1:13" x14ac:dyDescent="0.25">
      <c r="A5" s="6"/>
      <c r="B5" s="6"/>
      <c r="C5" s="6"/>
      <c r="D5" s="6"/>
      <c r="E5" s="3"/>
      <c r="F5" s="3"/>
      <c r="G5" s="32"/>
      <c r="H5" s="32"/>
      <c r="I5" s="16"/>
      <c r="J5" s="16"/>
      <c r="K5" s="16"/>
      <c r="L5" s="16"/>
      <c r="M5" s="33" t="s">
        <v>23</v>
      </c>
    </row>
    <row r="6" spans="1:13" ht="14.45" customHeight="1" x14ac:dyDescent="0.25">
      <c r="A6" s="6"/>
      <c r="B6" s="6"/>
      <c r="C6" s="6"/>
      <c r="D6" s="6"/>
      <c r="E6" s="3"/>
      <c r="F6" s="3"/>
      <c r="G6" s="32"/>
      <c r="H6" s="32"/>
      <c r="I6" s="16"/>
      <c r="J6" s="16"/>
      <c r="K6" s="16"/>
      <c r="L6" s="16"/>
      <c r="M6" s="33" t="s">
        <v>28</v>
      </c>
    </row>
    <row r="7" spans="1:13" x14ac:dyDescent="0.25">
      <c r="A7" s="6"/>
      <c r="B7" s="6"/>
      <c r="C7" s="6"/>
      <c r="D7" s="6"/>
      <c r="E7" s="3"/>
      <c r="F7" s="3"/>
      <c r="G7" s="32"/>
      <c r="H7" s="32"/>
      <c r="I7" s="16"/>
      <c r="J7" s="16"/>
      <c r="K7" s="16"/>
      <c r="L7" s="16"/>
      <c r="M7" s="32"/>
    </row>
    <row r="8" spans="1:13" x14ac:dyDescent="0.25">
      <c r="A8" s="6"/>
      <c r="B8" s="6"/>
      <c r="C8" s="6"/>
      <c r="D8" s="6"/>
      <c r="E8" s="3"/>
      <c r="F8" s="3"/>
      <c r="G8" s="32"/>
      <c r="H8" s="32"/>
      <c r="I8" s="16"/>
      <c r="J8" s="16"/>
      <c r="K8" s="16"/>
      <c r="L8" s="16"/>
      <c r="M8" s="34" t="s">
        <v>13</v>
      </c>
    </row>
    <row r="9" spans="1:13" x14ac:dyDescent="0.25">
      <c r="A9" s="6"/>
      <c r="B9" s="6"/>
      <c r="C9" s="6"/>
      <c r="D9" s="6"/>
      <c r="E9" s="3"/>
      <c r="F9" s="3"/>
      <c r="G9" s="3"/>
      <c r="H9" s="3"/>
      <c r="I9" s="6"/>
      <c r="J9" s="6"/>
      <c r="K9" s="6"/>
      <c r="L9" s="6"/>
      <c r="M9" s="5" t="s">
        <v>18</v>
      </c>
    </row>
    <row r="10" spans="1:13" x14ac:dyDescent="0.25">
      <c r="A10" s="6"/>
      <c r="B10" s="6"/>
      <c r="C10" s="6"/>
      <c r="D10" s="6"/>
      <c r="E10" s="3"/>
      <c r="F10" s="3"/>
      <c r="G10" s="3"/>
      <c r="H10" s="3"/>
      <c r="I10" s="6"/>
      <c r="J10" s="6"/>
      <c r="K10" s="6"/>
      <c r="L10" s="6"/>
      <c r="M10" s="5" t="s">
        <v>14</v>
      </c>
    </row>
    <row r="11" spans="1:13" x14ac:dyDescent="0.25">
      <c r="A11" s="6"/>
      <c r="B11" s="6"/>
      <c r="C11" s="6"/>
      <c r="D11" s="6"/>
      <c r="E11" s="3"/>
      <c r="F11" s="3"/>
      <c r="G11" s="3"/>
      <c r="H11" s="3"/>
      <c r="I11" s="6"/>
      <c r="J11" s="6"/>
      <c r="K11" s="6"/>
      <c r="L11" s="6"/>
      <c r="M11" s="3"/>
    </row>
    <row r="12" spans="1:13" ht="28.9" customHeight="1" x14ac:dyDescent="0.25">
      <c r="A12" s="6"/>
      <c r="B12" s="6"/>
      <c r="C12" s="6"/>
      <c r="D12" s="6"/>
      <c r="E12" s="3"/>
      <c r="F12" s="3"/>
      <c r="G12" s="3"/>
      <c r="H12" s="3"/>
      <c r="I12" s="6"/>
      <c r="J12" s="44" t="s">
        <v>17</v>
      </c>
      <c r="K12" s="44"/>
      <c r="L12" s="6"/>
      <c r="M12" s="3" t="s">
        <v>15</v>
      </c>
    </row>
    <row r="13" spans="1:13" ht="18.75" x14ac:dyDescent="0.25">
      <c r="A13" s="6"/>
      <c r="B13" s="6"/>
      <c r="C13" s="6"/>
      <c r="D13" s="6"/>
      <c r="E13" s="3"/>
      <c r="F13" s="3"/>
      <c r="G13" s="3"/>
      <c r="H13" s="3"/>
      <c r="I13" s="6"/>
      <c r="J13" s="6"/>
      <c r="K13" s="6"/>
      <c r="L13" s="6"/>
      <c r="M13" s="4"/>
    </row>
    <row r="14" spans="1:13" ht="18.75" x14ac:dyDescent="0.25">
      <c r="A14" s="6"/>
      <c r="B14" s="44" t="s">
        <v>16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"/>
    </row>
    <row r="15" spans="1:13" hidden="1" x14ac:dyDescent="0.25">
      <c r="A15" s="6"/>
      <c r="B15" s="6"/>
      <c r="C15" s="6"/>
      <c r="D15" s="6"/>
      <c r="E15" s="3"/>
      <c r="F15" s="3"/>
      <c r="G15" s="3"/>
      <c r="H15" s="3"/>
      <c r="I15" s="6"/>
      <c r="J15" s="6"/>
      <c r="K15" s="6"/>
      <c r="L15" s="6"/>
      <c r="M15" s="3"/>
    </row>
    <row r="16" spans="1:13" x14ac:dyDescent="0.25">
      <c r="A16" s="6"/>
      <c r="B16" s="6"/>
      <c r="C16" s="6"/>
      <c r="D16" s="6"/>
      <c r="E16" s="3"/>
      <c r="F16" s="3"/>
      <c r="G16" s="3"/>
      <c r="H16" s="3"/>
      <c r="I16" s="6"/>
      <c r="J16" s="6"/>
      <c r="K16" s="6"/>
      <c r="L16" s="6"/>
      <c r="M16" s="3"/>
    </row>
    <row r="17" spans="1:13" ht="54.6" customHeight="1" x14ac:dyDescent="0.25">
      <c r="A17" s="48" t="s">
        <v>11</v>
      </c>
      <c r="B17" s="49"/>
      <c r="C17" s="50"/>
      <c r="D17" s="49"/>
      <c r="E17" s="35" t="s">
        <v>30</v>
      </c>
      <c r="F17" s="35" t="s">
        <v>31</v>
      </c>
      <c r="G17" s="35" t="s">
        <v>32</v>
      </c>
      <c r="H17" s="8"/>
      <c r="I17" s="9"/>
      <c r="J17" s="9"/>
      <c r="K17" s="9"/>
      <c r="L17" s="9"/>
      <c r="M17" s="8"/>
    </row>
    <row r="18" spans="1:13" ht="30" customHeight="1" x14ac:dyDescent="0.25">
      <c r="A18" s="53" t="s">
        <v>0</v>
      </c>
      <c r="B18" s="53" t="s">
        <v>1</v>
      </c>
      <c r="C18" s="53" t="s">
        <v>2</v>
      </c>
      <c r="D18" s="53"/>
      <c r="E18" s="8" t="s">
        <v>25</v>
      </c>
      <c r="F18" s="8" t="s">
        <v>26</v>
      </c>
      <c r="G18" s="8" t="s">
        <v>27</v>
      </c>
      <c r="H18" s="51" t="s">
        <v>12</v>
      </c>
      <c r="I18" s="53" t="s">
        <v>8</v>
      </c>
      <c r="J18" s="53" t="s">
        <v>9</v>
      </c>
      <c r="K18" s="53" t="s">
        <v>10</v>
      </c>
      <c r="L18" s="53" t="s">
        <v>6</v>
      </c>
      <c r="M18" s="47" t="s">
        <v>7</v>
      </c>
    </row>
    <row r="19" spans="1:13" x14ac:dyDescent="0.25">
      <c r="A19" s="54"/>
      <c r="B19" s="54"/>
      <c r="C19" s="10" t="s">
        <v>3</v>
      </c>
      <c r="D19" s="10" t="s">
        <v>4</v>
      </c>
      <c r="E19" s="17" t="s">
        <v>5</v>
      </c>
      <c r="F19" s="8" t="s">
        <v>5</v>
      </c>
      <c r="G19" s="8" t="s">
        <v>5</v>
      </c>
      <c r="H19" s="52"/>
      <c r="I19" s="53"/>
      <c r="J19" s="53"/>
      <c r="K19" s="53"/>
      <c r="L19" s="53"/>
      <c r="M19" s="47"/>
    </row>
    <row r="20" spans="1:13" ht="30" x14ac:dyDescent="0.25">
      <c r="A20" s="12">
        <v>1</v>
      </c>
      <c r="B20" s="27" t="s">
        <v>37</v>
      </c>
      <c r="C20" s="28" t="s">
        <v>55</v>
      </c>
      <c r="D20" s="19">
        <v>12</v>
      </c>
      <c r="E20" s="18">
        <v>4380</v>
      </c>
      <c r="F20" s="13">
        <v>4400</v>
      </c>
      <c r="G20" s="25">
        <v>4350</v>
      </c>
      <c r="H20" s="25">
        <f t="shared" ref="H20:H34" si="0">AVERAGE(E20:G20)</f>
        <v>4376.666666666667</v>
      </c>
      <c r="I20" s="26">
        <f t="shared" ref="I20:I34" si="1" xml:space="preserve"> COUNT(E20:G20)</f>
        <v>3</v>
      </c>
      <c r="J20" s="26">
        <f t="shared" ref="J20:J34" si="2">STDEV(E20:G20)</f>
        <v>25.16611478423583</v>
      </c>
      <c r="K20" s="26">
        <f t="shared" ref="K20:K34" si="3">J20/H20*100</f>
        <v>0.57500643071368995</v>
      </c>
      <c r="L20" s="26" t="str">
        <f t="shared" ref="L20:L34" si="4">IF(K20&lt;33,"ОДНОРОДНЫЕ","НЕОДНОРОДНЫЕ")</f>
        <v>ОДНОРОДНЫЕ</v>
      </c>
      <c r="M20" s="25">
        <f t="shared" ref="M20:M34" si="5">D20*H20</f>
        <v>52520</v>
      </c>
    </row>
    <row r="21" spans="1:13" x14ac:dyDescent="0.25">
      <c r="A21" s="12">
        <v>2</v>
      </c>
      <c r="B21" s="27" t="s">
        <v>38</v>
      </c>
      <c r="C21" s="28" t="s">
        <v>55</v>
      </c>
      <c r="D21" s="19">
        <v>6</v>
      </c>
      <c r="E21" s="18">
        <v>10220</v>
      </c>
      <c r="F21" s="13">
        <v>10250</v>
      </c>
      <c r="G21" s="25">
        <v>10200</v>
      </c>
      <c r="H21" s="25">
        <f t="shared" si="0"/>
        <v>10223.333333333334</v>
      </c>
      <c r="I21" s="26">
        <f t="shared" si="1"/>
        <v>3</v>
      </c>
      <c r="J21" s="26">
        <f t="shared" si="2"/>
        <v>25.166114784235834</v>
      </c>
      <c r="K21" s="26">
        <f t="shared" si="3"/>
        <v>0.24616349642226118</v>
      </c>
      <c r="L21" s="26" t="str">
        <f t="shared" si="4"/>
        <v>ОДНОРОДНЫЕ</v>
      </c>
      <c r="M21" s="25">
        <f t="shared" si="5"/>
        <v>61340</v>
      </c>
    </row>
    <row r="22" spans="1:13" ht="30" x14ac:dyDescent="0.25">
      <c r="A22" s="12">
        <v>3</v>
      </c>
      <c r="B22" s="27" t="s">
        <v>39</v>
      </c>
      <c r="C22" s="28" t="s">
        <v>55</v>
      </c>
      <c r="D22" s="19">
        <v>10</v>
      </c>
      <c r="E22" s="18">
        <v>10615</v>
      </c>
      <c r="F22" s="13">
        <v>10650</v>
      </c>
      <c r="G22" s="25">
        <v>10600</v>
      </c>
      <c r="H22" s="25">
        <f t="shared" si="0"/>
        <v>10621.666666666666</v>
      </c>
      <c r="I22" s="26">
        <f t="shared" si="1"/>
        <v>3</v>
      </c>
      <c r="J22" s="26">
        <f t="shared" si="2"/>
        <v>25.658007197234422</v>
      </c>
      <c r="K22" s="26">
        <f t="shared" si="3"/>
        <v>0.24156291100487451</v>
      </c>
      <c r="L22" s="26" t="str">
        <f t="shared" si="4"/>
        <v>ОДНОРОДНЫЕ</v>
      </c>
      <c r="M22" s="25">
        <f t="shared" si="5"/>
        <v>106216.66666666666</v>
      </c>
    </row>
    <row r="23" spans="1:13" ht="30" x14ac:dyDescent="0.25">
      <c r="A23" s="12">
        <v>4</v>
      </c>
      <c r="B23" s="27" t="s">
        <v>40</v>
      </c>
      <c r="C23" s="28" t="s">
        <v>55</v>
      </c>
      <c r="D23" s="19">
        <v>10</v>
      </c>
      <c r="E23" s="18">
        <v>10615</v>
      </c>
      <c r="F23" s="13">
        <v>10650</v>
      </c>
      <c r="G23" s="25">
        <v>10600</v>
      </c>
      <c r="H23" s="25">
        <f t="shared" si="0"/>
        <v>10621.666666666666</v>
      </c>
      <c r="I23" s="26">
        <f t="shared" si="1"/>
        <v>3</v>
      </c>
      <c r="J23" s="26">
        <f t="shared" si="2"/>
        <v>25.658007197234422</v>
      </c>
      <c r="K23" s="26">
        <f t="shared" si="3"/>
        <v>0.24156291100487451</v>
      </c>
      <c r="L23" s="26" t="str">
        <f t="shared" si="4"/>
        <v>ОДНОРОДНЫЕ</v>
      </c>
      <c r="M23" s="25">
        <f t="shared" si="5"/>
        <v>106216.66666666666</v>
      </c>
    </row>
    <row r="24" spans="1:13" ht="30" x14ac:dyDescent="0.25">
      <c r="A24" s="12">
        <v>5</v>
      </c>
      <c r="B24" s="27" t="s">
        <v>41</v>
      </c>
      <c r="C24" s="28" t="s">
        <v>55</v>
      </c>
      <c r="D24" s="19">
        <v>5</v>
      </c>
      <c r="E24" s="18">
        <v>20550</v>
      </c>
      <c r="F24" s="13">
        <v>20555</v>
      </c>
      <c r="G24" s="25">
        <v>20500</v>
      </c>
      <c r="H24" s="25">
        <f t="shared" si="0"/>
        <v>20535</v>
      </c>
      <c r="I24" s="26">
        <f t="shared" si="1"/>
        <v>3</v>
      </c>
      <c r="J24" s="26">
        <f t="shared" si="2"/>
        <v>30.413812651491099</v>
      </c>
      <c r="K24" s="26">
        <f t="shared" si="3"/>
        <v>0.14810719577059214</v>
      </c>
      <c r="L24" s="26" t="str">
        <f t="shared" si="4"/>
        <v>ОДНОРОДНЫЕ</v>
      </c>
      <c r="M24" s="25">
        <f t="shared" si="5"/>
        <v>102675</v>
      </c>
    </row>
    <row r="25" spans="1:13" ht="30" x14ac:dyDescent="0.25">
      <c r="A25" s="12">
        <v>6</v>
      </c>
      <c r="B25" s="27" t="s">
        <v>42</v>
      </c>
      <c r="C25" s="28" t="s">
        <v>55</v>
      </c>
      <c r="D25" s="19">
        <v>1</v>
      </c>
      <c r="E25" s="18">
        <v>2815</v>
      </c>
      <c r="F25" s="13">
        <v>2850</v>
      </c>
      <c r="G25" s="25">
        <v>2800</v>
      </c>
      <c r="H25" s="25">
        <f t="shared" si="0"/>
        <v>2821.6666666666665</v>
      </c>
      <c r="I25" s="26">
        <f t="shared" si="1"/>
        <v>3</v>
      </c>
      <c r="J25" s="26">
        <f t="shared" si="2"/>
        <v>25.658007197234419</v>
      </c>
      <c r="K25" s="26">
        <f t="shared" si="3"/>
        <v>0.90932098749797119</v>
      </c>
      <c r="L25" s="26" t="str">
        <f t="shared" si="4"/>
        <v>ОДНОРОДНЫЕ</v>
      </c>
      <c r="M25" s="25">
        <f t="shared" si="5"/>
        <v>2821.6666666666665</v>
      </c>
    </row>
    <row r="26" spans="1:13" ht="30" x14ac:dyDescent="0.25">
      <c r="A26" s="12">
        <v>7</v>
      </c>
      <c r="B26" s="27" t="s">
        <v>43</v>
      </c>
      <c r="C26" s="28" t="s">
        <v>55</v>
      </c>
      <c r="D26" s="19">
        <v>5</v>
      </c>
      <c r="E26" s="18">
        <v>6620</v>
      </c>
      <c r="F26" s="40">
        <v>6250</v>
      </c>
      <c r="G26" s="25">
        <v>6600</v>
      </c>
      <c r="H26" s="25">
        <f t="shared" si="0"/>
        <v>6490</v>
      </c>
      <c r="I26" s="26">
        <f t="shared" si="1"/>
        <v>3</v>
      </c>
      <c r="J26" s="26">
        <f t="shared" si="2"/>
        <v>208.08652046684813</v>
      </c>
      <c r="K26" s="26">
        <f t="shared" si="3"/>
        <v>3.2062637976401867</v>
      </c>
      <c r="L26" s="26" t="str">
        <f t="shared" si="4"/>
        <v>ОДНОРОДНЫЕ</v>
      </c>
      <c r="M26" s="25">
        <f t="shared" si="5"/>
        <v>32450</v>
      </c>
    </row>
    <row r="27" spans="1:13" ht="30" x14ac:dyDescent="0.25">
      <c r="A27" s="12">
        <v>8</v>
      </c>
      <c r="B27" s="27" t="s">
        <v>33</v>
      </c>
      <c r="C27" s="28" t="s">
        <v>55</v>
      </c>
      <c r="D27" s="19">
        <v>6</v>
      </c>
      <c r="E27" s="18">
        <v>2555</v>
      </c>
      <c r="F27" s="40">
        <v>2580</v>
      </c>
      <c r="G27" s="25">
        <v>2550</v>
      </c>
      <c r="H27" s="25">
        <f t="shared" si="0"/>
        <v>2561.6666666666665</v>
      </c>
      <c r="I27" s="26">
        <f t="shared" si="1"/>
        <v>3</v>
      </c>
      <c r="J27" s="26">
        <f t="shared" si="2"/>
        <v>16.072751268321593</v>
      </c>
      <c r="K27" s="26">
        <f t="shared" si="3"/>
        <v>0.62743336115764192</v>
      </c>
      <c r="L27" s="26" t="str">
        <f t="shared" si="4"/>
        <v>ОДНОРОДНЫЕ</v>
      </c>
      <c r="M27" s="25">
        <f t="shared" si="5"/>
        <v>15370</v>
      </c>
    </row>
    <row r="28" spans="1:13" x14ac:dyDescent="0.25">
      <c r="A28" s="12">
        <v>9</v>
      </c>
      <c r="B28" s="27" t="s">
        <v>34</v>
      </c>
      <c r="C28" s="28" t="s">
        <v>55</v>
      </c>
      <c r="D28" s="19">
        <v>15</v>
      </c>
      <c r="E28" s="18">
        <v>2950</v>
      </c>
      <c r="F28" s="40">
        <v>3020</v>
      </c>
      <c r="G28" s="25">
        <v>2900</v>
      </c>
      <c r="H28" s="25">
        <f t="shared" si="0"/>
        <v>2956.6666666666665</v>
      </c>
      <c r="I28" s="26">
        <f t="shared" si="1"/>
        <v>3</v>
      </c>
      <c r="J28" s="26">
        <f t="shared" si="2"/>
        <v>60.277137733417085</v>
      </c>
      <c r="K28" s="26">
        <f t="shared" si="3"/>
        <v>2.0386856054143321</v>
      </c>
      <c r="L28" s="26" t="str">
        <f t="shared" si="4"/>
        <v>ОДНОРОДНЫЕ</v>
      </c>
      <c r="M28" s="25">
        <f t="shared" si="5"/>
        <v>44350</v>
      </c>
    </row>
    <row r="29" spans="1:13" x14ac:dyDescent="0.25">
      <c r="A29" s="12">
        <v>10</v>
      </c>
      <c r="B29" s="27" t="s">
        <v>35</v>
      </c>
      <c r="C29" s="28" t="s">
        <v>56</v>
      </c>
      <c r="D29" s="19">
        <v>15</v>
      </c>
      <c r="E29" s="39">
        <v>365</v>
      </c>
      <c r="F29" s="40">
        <v>385</v>
      </c>
      <c r="G29" s="38">
        <v>365</v>
      </c>
      <c r="H29" s="25">
        <f t="shared" si="0"/>
        <v>371.66666666666669</v>
      </c>
      <c r="I29" s="26">
        <f t="shared" si="1"/>
        <v>3</v>
      </c>
      <c r="J29" s="26">
        <f t="shared" si="2"/>
        <v>11.547005383792515</v>
      </c>
      <c r="K29" s="26">
        <f t="shared" si="3"/>
        <v>3.1068175920517973</v>
      </c>
      <c r="L29" s="26" t="str">
        <f t="shared" si="4"/>
        <v>ОДНОРОДНЫЕ</v>
      </c>
      <c r="M29" s="25">
        <f t="shared" si="5"/>
        <v>5575</v>
      </c>
    </row>
    <row r="30" spans="1:13" ht="30" x14ac:dyDescent="0.25">
      <c r="A30" s="12">
        <v>11</v>
      </c>
      <c r="B30" s="27" t="s">
        <v>44</v>
      </c>
      <c r="C30" s="28" t="s">
        <v>55</v>
      </c>
      <c r="D30" s="19">
        <v>3</v>
      </c>
      <c r="E30" s="18">
        <v>11200</v>
      </c>
      <c r="F30" s="40">
        <v>11400</v>
      </c>
      <c r="G30" s="25">
        <v>11150</v>
      </c>
      <c r="H30" s="25">
        <f t="shared" si="0"/>
        <v>11250</v>
      </c>
      <c r="I30" s="26">
        <f t="shared" si="1"/>
        <v>3</v>
      </c>
      <c r="J30" s="26">
        <f t="shared" si="2"/>
        <v>132.28756555322954</v>
      </c>
      <c r="K30" s="26">
        <f t="shared" si="3"/>
        <v>1.1758894715842625</v>
      </c>
      <c r="L30" s="26" t="str">
        <f t="shared" si="4"/>
        <v>ОДНОРОДНЫЕ</v>
      </c>
      <c r="M30" s="25">
        <f t="shared" si="5"/>
        <v>33750</v>
      </c>
    </row>
    <row r="31" spans="1:13" ht="30" x14ac:dyDescent="0.25">
      <c r="A31" s="12">
        <v>12</v>
      </c>
      <c r="B31" s="27" t="s">
        <v>45</v>
      </c>
      <c r="C31" s="29" t="s">
        <v>55</v>
      </c>
      <c r="D31" s="36">
        <v>5</v>
      </c>
      <c r="E31" s="18">
        <v>9425</v>
      </c>
      <c r="F31" s="40">
        <v>9450</v>
      </c>
      <c r="G31" s="25">
        <v>9400</v>
      </c>
      <c r="H31" s="25">
        <f t="shared" si="0"/>
        <v>9425</v>
      </c>
      <c r="I31" s="26">
        <f t="shared" si="1"/>
        <v>3</v>
      </c>
      <c r="J31" s="26">
        <f t="shared" si="2"/>
        <v>25</v>
      </c>
      <c r="K31" s="26">
        <f t="shared" si="3"/>
        <v>0.2652519893899204</v>
      </c>
      <c r="L31" s="26" t="str">
        <f t="shared" si="4"/>
        <v>ОДНОРОДНЫЕ</v>
      </c>
      <c r="M31" s="25">
        <f t="shared" si="5"/>
        <v>47125</v>
      </c>
    </row>
    <row r="32" spans="1:13" x14ac:dyDescent="0.25">
      <c r="A32" s="12">
        <v>13</v>
      </c>
      <c r="B32" s="27" t="s">
        <v>36</v>
      </c>
      <c r="C32" s="37" t="s">
        <v>55</v>
      </c>
      <c r="D32" s="19">
        <v>1</v>
      </c>
      <c r="E32" s="13">
        <v>6855</v>
      </c>
      <c r="F32" s="40">
        <v>6865</v>
      </c>
      <c r="G32" s="25">
        <v>6850</v>
      </c>
      <c r="H32" s="25">
        <f t="shared" si="0"/>
        <v>6856.666666666667</v>
      </c>
      <c r="I32" s="26">
        <f t="shared" si="1"/>
        <v>3</v>
      </c>
      <c r="J32" s="26">
        <f t="shared" si="2"/>
        <v>7.6376261582597342</v>
      </c>
      <c r="K32" s="26">
        <f t="shared" si="3"/>
        <v>0.11138978354292271</v>
      </c>
      <c r="L32" s="26" t="str">
        <f t="shared" si="4"/>
        <v>ОДНОРОДНЫЕ</v>
      </c>
      <c r="M32" s="25">
        <f t="shared" si="5"/>
        <v>6856.666666666667</v>
      </c>
    </row>
    <row r="33" spans="1:15" x14ac:dyDescent="0.25">
      <c r="A33" s="12">
        <v>14</v>
      </c>
      <c r="B33" s="27" t="s">
        <v>46</v>
      </c>
      <c r="C33" s="37" t="s">
        <v>55</v>
      </c>
      <c r="D33" s="19">
        <v>1</v>
      </c>
      <c r="E33" s="13">
        <v>7050</v>
      </c>
      <c r="F33" s="40">
        <v>7055</v>
      </c>
      <c r="G33" s="25">
        <v>7000</v>
      </c>
      <c r="H33" s="25">
        <f t="shared" si="0"/>
        <v>7035</v>
      </c>
      <c r="I33" s="26">
        <f t="shared" si="1"/>
        <v>3</v>
      </c>
      <c r="J33" s="26">
        <f t="shared" si="2"/>
        <v>30.413812651491099</v>
      </c>
      <c r="K33" s="26">
        <f t="shared" si="3"/>
        <v>0.43232143072482015</v>
      </c>
      <c r="L33" s="26" t="str">
        <f t="shared" si="4"/>
        <v>ОДНОРОДНЫЕ</v>
      </c>
      <c r="M33" s="25">
        <f t="shared" si="5"/>
        <v>7035</v>
      </c>
    </row>
    <row r="34" spans="1:15" x14ac:dyDescent="0.25">
      <c r="A34" s="12">
        <v>15</v>
      </c>
      <c r="B34" s="27" t="s">
        <v>47</v>
      </c>
      <c r="C34" s="37" t="s">
        <v>55</v>
      </c>
      <c r="D34" s="19">
        <v>1</v>
      </c>
      <c r="E34" s="13">
        <v>17425</v>
      </c>
      <c r="F34" s="40">
        <v>17450</v>
      </c>
      <c r="G34" s="25">
        <v>17400</v>
      </c>
      <c r="H34" s="25">
        <f t="shared" si="0"/>
        <v>17425</v>
      </c>
      <c r="I34" s="26">
        <f t="shared" si="1"/>
        <v>3</v>
      </c>
      <c r="J34" s="26">
        <f t="shared" si="2"/>
        <v>25</v>
      </c>
      <c r="K34" s="26">
        <f t="shared" si="3"/>
        <v>0.14347202295552369</v>
      </c>
      <c r="L34" s="26" t="str">
        <f t="shared" si="4"/>
        <v>ОДНОРОДНЫЕ</v>
      </c>
      <c r="M34" s="25">
        <f t="shared" si="5"/>
        <v>17425</v>
      </c>
    </row>
    <row r="35" spans="1:15" x14ac:dyDescent="0.25">
      <c r="A35" s="12">
        <v>16</v>
      </c>
      <c r="B35" s="27" t="s">
        <v>48</v>
      </c>
      <c r="C35" s="37" t="s">
        <v>55</v>
      </c>
      <c r="D35" s="19">
        <v>2</v>
      </c>
      <c r="E35" s="13">
        <v>380</v>
      </c>
      <c r="F35" s="40">
        <v>385</v>
      </c>
      <c r="G35" s="20">
        <v>375</v>
      </c>
      <c r="H35" s="20">
        <f t="shared" ref="H35:H37" si="6">AVERAGE(E35:G35)</f>
        <v>380</v>
      </c>
      <c r="I35" s="21">
        <f t="shared" ref="I35:I37" si="7" xml:space="preserve"> COUNT(E35:G35)</f>
        <v>3</v>
      </c>
      <c r="J35" s="21">
        <f t="shared" ref="J35:J37" si="8">STDEV(E35:G35)</f>
        <v>5</v>
      </c>
      <c r="K35" s="21">
        <f t="shared" ref="K35:K37" si="9">J35/H35*100</f>
        <v>1.3157894736842104</v>
      </c>
      <c r="L35" s="21" t="str">
        <f t="shared" ref="L35:L37" si="10">IF(K35&lt;33,"ОДНОРОДНЫЕ","НЕОДНОРОДНЫЕ")</f>
        <v>ОДНОРОДНЫЕ</v>
      </c>
      <c r="M35" s="20">
        <f t="shared" ref="M35:M37" si="11">D35*H35</f>
        <v>760</v>
      </c>
    </row>
    <row r="36" spans="1:15" x14ac:dyDescent="0.25">
      <c r="A36" s="12">
        <v>17</v>
      </c>
      <c r="B36" s="27" t="s">
        <v>49</v>
      </c>
      <c r="C36" s="37" t="s">
        <v>55</v>
      </c>
      <c r="D36" s="19">
        <v>2</v>
      </c>
      <c r="E36" s="13">
        <v>380</v>
      </c>
      <c r="F36" s="40">
        <v>385</v>
      </c>
      <c r="G36" s="30">
        <v>375</v>
      </c>
      <c r="H36" s="20">
        <f t="shared" si="6"/>
        <v>380</v>
      </c>
      <c r="I36" s="21">
        <f t="shared" si="7"/>
        <v>3</v>
      </c>
      <c r="J36" s="21">
        <f t="shared" si="8"/>
        <v>5</v>
      </c>
      <c r="K36" s="21">
        <f t="shared" si="9"/>
        <v>1.3157894736842104</v>
      </c>
      <c r="L36" s="21" t="str">
        <f t="shared" si="10"/>
        <v>ОДНОРОДНЫЕ</v>
      </c>
      <c r="M36" s="20">
        <f t="shared" si="11"/>
        <v>760</v>
      </c>
    </row>
    <row r="37" spans="1:15" x14ac:dyDescent="0.25">
      <c r="A37" s="12">
        <v>18</v>
      </c>
      <c r="B37" s="27" t="s">
        <v>50</v>
      </c>
      <c r="C37" s="37" t="s">
        <v>55</v>
      </c>
      <c r="D37" s="19">
        <v>2</v>
      </c>
      <c r="E37" s="13">
        <v>380</v>
      </c>
      <c r="F37" s="40">
        <v>385</v>
      </c>
      <c r="G37" s="30">
        <v>375</v>
      </c>
      <c r="H37" s="20">
        <f t="shared" si="6"/>
        <v>380</v>
      </c>
      <c r="I37" s="21">
        <f t="shared" si="7"/>
        <v>3</v>
      </c>
      <c r="J37" s="21">
        <f t="shared" si="8"/>
        <v>5</v>
      </c>
      <c r="K37" s="21">
        <f t="shared" si="9"/>
        <v>1.3157894736842104</v>
      </c>
      <c r="L37" s="21" t="str">
        <f t="shared" si="10"/>
        <v>ОДНОРОДНЫЕ</v>
      </c>
      <c r="M37" s="20">
        <f t="shared" si="11"/>
        <v>760</v>
      </c>
    </row>
    <row r="38" spans="1:15" x14ac:dyDescent="0.25">
      <c r="A38" s="12">
        <v>19</v>
      </c>
      <c r="B38" s="27" t="s">
        <v>51</v>
      </c>
      <c r="C38" s="37" t="s">
        <v>55</v>
      </c>
      <c r="D38" s="19">
        <v>2</v>
      </c>
      <c r="E38" s="13">
        <v>380</v>
      </c>
      <c r="F38" s="40">
        <v>385</v>
      </c>
      <c r="G38" s="30">
        <v>375</v>
      </c>
      <c r="H38" s="30">
        <f t="shared" ref="H38:H41" si="12">AVERAGE(E38:G38)</f>
        <v>380</v>
      </c>
      <c r="I38" s="28">
        <f t="shared" ref="I38:I41" si="13" xml:space="preserve"> COUNT(E38:G38)</f>
        <v>3</v>
      </c>
      <c r="J38" s="28">
        <f t="shared" ref="J38:J41" si="14">STDEV(E38:G38)</f>
        <v>5</v>
      </c>
      <c r="K38" s="28">
        <f t="shared" ref="K38:K41" si="15">J38/H38*100</f>
        <v>1.3157894736842104</v>
      </c>
      <c r="L38" s="28" t="str">
        <f t="shared" ref="L38:L41" si="16">IF(K38&lt;33,"ОДНОРОДНЫЕ","НЕОДНОРОДНЫЕ")</f>
        <v>ОДНОРОДНЫЕ</v>
      </c>
      <c r="M38" s="30">
        <f t="shared" ref="M38:M41" si="17">D38*H38</f>
        <v>760</v>
      </c>
    </row>
    <row r="39" spans="1:15" x14ac:dyDescent="0.25">
      <c r="A39" s="12">
        <v>20</v>
      </c>
      <c r="B39" s="27" t="s">
        <v>52</v>
      </c>
      <c r="C39" s="37" t="s">
        <v>56</v>
      </c>
      <c r="D39" s="19">
        <v>1</v>
      </c>
      <c r="E39" s="13">
        <v>31150</v>
      </c>
      <c r="F39" s="40">
        <v>31150</v>
      </c>
      <c r="G39" s="30">
        <v>31000</v>
      </c>
      <c r="H39" s="30">
        <f t="shared" si="12"/>
        <v>31100</v>
      </c>
      <c r="I39" s="28">
        <f t="shared" si="13"/>
        <v>3</v>
      </c>
      <c r="J39" s="28">
        <f t="shared" si="14"/>
        <v>86.602540378443862</v>
      </c>
      <c r="K39" s="28">
        <f t="shared" si="15"/>
        <v>0.27846476005930498</v>
      </c>
      <c r="L39" s="28" t="str">
        <f t="shared" si="16"/>
        <v>ОДНОРОДНЫЕ</v>
      </c>
      <c r="M39" s="30">
        <f t="shared" si="17"/>
        <v>31100</v>
      </c>
    </row>
    <row r="40" spans="1:15" ht="30" x14ac:dyDescent="0.25">
      <c r="A40" s="12">
        <v>21</v>
      </c>
      <c r="B40" s="27" t="s">
        <v>53</v>
      </c>
      <c r="C40" s="37" t="s">
        <v>56</v>
      </c>
      <c r="D40" s="19">
        <v>6</v>
      </c>
      <c r="E40" s="13">
        <v>2655</v>
      </c>
      <c r="F40" s="40">
        <v>2680</v>
      </c>
      <c r="G40" s="20">
        <v>2650</v>
      </c>
      <c r="H40" s="30">
        <f t="shared" si="12"/>
        <v>2661.6666666666665</v>
      </c>
      <c r="I40" s="28">
        <f t="shared" si="13"/>
        <v>3</v>
      </c>
      <c r="J40" s="28">
        <f t="shared" si="14"/>
        <v>16.072751268321593</v>
      </c>
      <c r="K40" s="28">
        <f t="shared" si="15"/>
        <v>0.60386041083237041</v>
      </c>
      <c r="L40" s="28" t="str">
        <f t="shared" si="16"/>
        <v>ОДНОРОДНЫЕ</v>
      </c>
      <c r="M40" s="30">
        <f t="shared" si="17"/>
        <v>15970</v>
      </c>
    </row>
    <row r="41" spans="1:15" x14ac:dyDescent="0.25">
      <c r="A41" s="12">
        <v>22</v>
      </c>
      <c r="B41" s="27" t="s">
        <v>54</v>
      </c>
      <c r="C41" s="37" t="s">
        <v>56</v>
      </c>
      <c r="D41" s="19">
        <v>20</v>
      </c>
      <c r="E41" s="13">
        <v>11220</v>
      </c>
      <c r="F41" s="13">
        <v>11250</v>
      </c>
      <c r="G41" s="20">
        <v>11200</v>
      </c>
      <c r="H41" s="30">
        <f t="shared" si="12"/>
        <v>11223.333333333334</v>
      </c>
      <c r="I41" s="28">
        <f t="shared" si="13"/>
        <v>3</v>
      </c>
      <c r="J41" s="28">
        <f t="shared" si="14"/>
        <v>25.166114784235834</v>
      </c>
      <c r="K41" s="28">
        <f t="shared" si="15"/>
        <v>0.22423030695784824</v>
      </c>
      <c r="L41" s="28" t="str">
        <f t="shared" si="16"/>
        <v>ОДНОРОДНЫЕ</v>
      </c>
      <c r="M41" s="30">
        <f t="shared" si="17"/>
        <v>224466.66666666669</v>
      </c>
    </row>
    <row r="42" spans="1:15" x14ac:dyDescent="0.25">
      <c r="A42" s="12"/>
      <c r="B42" s="24"/>
      <c r="C42" s="22"/>
      <c r="D42" s="14"/>
      <c r="E42" s="31">
        <f>SUMPRODUCT($D$20:$D$41,E20:E41)</f>
        <v>916475</v>
      </c>
      <c r="F42" s="25">
        <f t="shared" ref="F42" si="18">SUMPRODUCT($D$20:$D$41,F20:F41)</f>
        <v>918860</v>
      </c>
      <c r="G42" s="25">
        <f>SUMPRODUCT($D$20:$D$41,G20:G41)</f>
        <v>913575</v>
      </c>
      <c r="H42" s="8"/>
      <c r="I42" s="9"/>
      <c r="J42" s="9"/>
      <c r="K42" s="9"/>
      <c r="L42" s="9"/>
      <c r="M42" s="11">
        <f>SUM(M20:M41)</f>
        <v>916303.33333333326</v>
      </c>
    </row>
    <row r="43" spans="1:15" x14ac:dyDescent="0.25">
      <c r="A43" s="6"/>
      <c r="B43" s="6"/>
      <c r="C43" s="6"/>
      <c r="D43" s="6"/>
      <c r="E43" s="3"/>
      <c r="F43" s="3"/>
      <c r="G43" s="3"/>
      <c r="H43" s="3"/>
      <c r="I43" s="6"/>
      <c r="J43" s="6"/>
      <c r="K43" s="6"/>
      <c r="L43" s="6"/>
      <c r="M43" s="3"/>
    </row>
    <row r="44" spans="1:15" s="6" customFormat="1" x14ac:dyDescent="0.25">
      <c r="A44" s="45" t="s">
        <v>20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</row>
    <row r="45" spans="1:15" s="6" customFormat="1" x14ac:dyDescent="0.25">
      <c r="A45" s="46" t="s">
        <v>19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6" spans="1:15" s="6" customFormat="1" ht="15" customHeight="1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</row>
    <row r="47" spans="1:15" s="16" customFormat="1" x14ac:dyDescent="0.25">
      <c r="A47" s="41" t="s">
        <v>57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15"/>
      <c r="O47" s="15"/>
    </row>
    <row r="53" spans="12:12" x14ac:dyDescent="0.25">
      <c r="L53" s="23"/>
    </row>
  </sheetData>
  <mergeCells count="18">
    <mergeCell ref="G3:M3"/>
    <mergeCell ref="B18:B19"/>
    <mergeCell ref="C18:D18"/>
    <mergeCell ref="A47:M47"/>
    <mergeCell ref="A46:M46"/>
    <mergeCell ref="J12:K12"/>
    <mergeCell ref="B14:L14"/>
    <mergeCell ref="A44:M44"/>
    <mergeCell ref="A45:M45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42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42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2023-03-09T07:29:28Z</dcterms:modified>
</cp:coreProperties>
</file>