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F25" i="1"/>
  <c r="G25" i="1"/>
  <c r="H20" i="1"/>
  <c r="M20" i="1" s="1"/>
  <c r="I20" i="1"/>
  <c r="J20" i="1"/>
  <c r="H21" i="1"/>
  <c r="I21" i="1"/>
  <c r="J21" i="1"/>
  <c r="H22" i="1"/>
  <c r="M22" i="1" s="1"/>
  <c r="I22" i="1"/>
  <c r="J22" i="1"/>
  <c r="H23" i="1"/>
  <c r="I23" i="1"/>
  <c r="J23" i="1"/>
  <c r="H24" i="1"/>
  <c r="M24" i="1" s="1"/>
  <c r="I24" i="1"/>
  <c r="J24" i="1"/>
  <c r="K20" i="1" l="1"/>
  <c r="L20" i="1" s="1"/>
  <c r="K24" i="1"/>
  <c r="L24" i="1" s="1"/>
  <c r="K22" i="1"/>
  <c r="L22" i="1" s="1"/>
  <c r="K23" i="1"/>
  <c r="L23" i="1" s="1"/>
  <c r="K21" i="1"/>
  <c r="L21" i="1" s="1"/>
  <c r="M23" i="1"/>
  <c r="M21" i="1"/>
  <c r="M25" i="1" l="1"/>
</calcChain>
</file>

<file path=xl/sharedStrings.xml><?xml version="1.0" encoding="utf-8"?>
<sst xmlns="http://schemas.openxmlformats.org/spreadsheetml/2006/main" count="46" uniqueCount="40">
  <si>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</si>
  <si>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</si>
  <si>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</si>
  <si>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</si>
  <si>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</si>
  <si>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</si>
  <si>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</si>
  <si>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</si>
  <si>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</si>
  <si>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</si>
  <si>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</si>
  <si>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</si>
  <si>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</si>
  <si>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</si>
  <si>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</si>
  <si>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</si>
  <si>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</si>
  <si>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</si>
  <si>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</si>
  <si>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</si>
  <si>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</si>
  <si>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</si>
  <si>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</si>
  <si>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</si>
  <si>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</si>
  <si>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</si>
  <si>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</si>
  <si>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</si>
  <si>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штука</t>
  </si>
  <si>
    <t>№ 078-23</t>
  </si>
  <si>
    <t>на поставку реагентов для автоматических гематологических анализаторов серии Abacus 5</t>
  </si>
  <si>
    <t>Гематологический контроль для in vitro диагностики.</t>
  </si>
  <si>
    <r>
      <t>Разбавитель  изотонический для автоматических гематологических анализаторов</t>
    </r>
    <r>
      <rPr>
        <sz val="11"/>
        <color rgb="FF000000"/>
        <rFont val="Times New Roman"/>
        <family val="1"/>
        <charset val="204"/>
      </rPr>
      <t xml:space="preserve"> серии </t>
    </r>
    <r>
      <rPr>
        <sz val="11"/>
        <color theme="1"/>
        <rFont val="Calibri"/>
        <family val="2"/>
        <charset val="204"/>
      </rPr>
      <t xml:space="preserve"> </t>
    </r>
    <r>
      <rPr>
        <sz val="11"/>
        <color theme="1"/>
        <rFont val="Times New Roman"/>
        <family val="1"/>
        <charset val="204"/>
      </rPr>
      <t>Abacus 5.</t>
    </r>
  </si>
  <si>
    <r>
      <t>Раствор лизирующий  для  автоматических гематологических анализаторов</t>
    </r>
    <r>
      <rPr>
        <sz val="11"/>
        <color rgb="FF000000"/>
        <rFont val="Times New Roman"/>
        <family val="1"/>
        <charset val="204"/>
      </rPr>
      <t xml:space="preserve"> серии </t>
    </r>
    <r>
      <rPr>
        <sz val="11"/>
        <color theme="1"/>
        <rFont val="Calibri"/>
        <family val="2"/>
        <charset val="204"/>
      </rPr>
      <t xml:space="preserve"> </t>
    </r>
    <r>
      <rPr>
        <sz val="11"/>
        <color theme="1"/>
        <rFont val="Times New Roman"/>
        <family val="1"/>
        <charset val="204"/>
      </rPr>
      <t>Abacus 5.</t>
    </r>
  </si>
  <si>
    <r>
      <t>Раствор очищающий  для  автоматических гематологических анализаторов</t>
    </r>
    <r>
      <rPr>
        <sz val="11"/>
        <color rgb="FF000000"/>
        <rFont val="Times New Roman"/>
        <family val="1"/>
        <charset val="204"/>
      </rPr>
      <t xml:space="preserve"> серии </t>
    </r>
    <r>
      <rPr>
        <sz val="11"/>
        <color theme="1"/>
        <rFont val="Calibri"/>
        <family val="2"/>
        <charset val="204"/>
      </rPr>
      <t xml:space="preserve"> </t>
    </r>
    <r>
      <rPr>
        <sz val="11"/>
        <color theme="1"/>
        <rFont val="Times New Roman"/>
        <family val="1"/>
        <charset val="204"/>
      </rPr>
      <t>Abacus 5.</t>
    </r>
  </si>
  <si>
    <t>набор</t>
  </si>
  <si>
    <t>Исходя из имеющегося у Заказчика объёма финансового обеспечения для осуществления закупки НМЦД устанавливается в размере 2407964 руб. (два миллиона четыреста семь тысяч девятьсот шестьдесят четыре рубля 00 копеек)</t>
  </si>
  <si>
    <t>вх. № 1035-03/23 от 07.03.2023</t>
  </si>
  <si>
    <t>вх. № 1033-03/23 от 07.03.2023</t>
  </si>
  <si>
    <t>вх. № 1034-03/23 от 07.03.2023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</si>
</sst>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85" zoomScaleNormal="85" zoomScalePageLayoutView="70" workbookViewId="0">
      <selection activeCell="E20" sqref="E20:E24"/>
    </sheetView>
  </sheetViews>
  <sheetFormatPr defaultRowHeight="15" x14ac:dyDescent="0.25"/>
  <cols>
    <col min="1" max="1" width="6.140625" style="1" bestFit="1" customWidth="1"/>
    <col min="2" max="2" width="44.140625" style="1" bestFit="1" customWidth="1"/>
    <col min="3" max="3" width="7.85546875" style="1" bestFit="1" customWidth="1"/>
    <col min="4" max="4" width="7.140625" style="1" bestFit="1" customWidth="1"/>
    <col min="5" max="5" width="16.5703125" style="2" customWidth="1"/>
    <col min="6" max="6" width="16.28515625" style="2" customWidth="1"/>
    <col min="7" max="7" width="15.4257812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7.5703125" style="2" customWidth="1"/>
    <col min="14" max="14" width="9.140625" style="1"/>
    <col min="15" max="15" width="9.7109375" style="1" bestFit="1" customWidth="1"/>
    <col min="16" max="16" width="10.7109375" style="1" bestFit="1" customWidth="1"/>
    <col min="17" max="17" width="11.7109375" style="1" bestFit="1" customWidth="1"/>
    <col min="18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21</v>
      </c>
    </row>
    <row r="2" spans="1:13" ht="14.45" customHeight="1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22</v>
      </c>
    </row>
    <row r="3" spans="1:13" x14ac:dyDescent="0.25">
      <c r="A3" s="7"/>
      <c r="B3" s="7"/>
      <c r="C3" s="7"/>
      <c r="D3" s="7"/>
      <c r="E3" s="3"/>
      <c r="F3" s="3"/>
      <c r="G3" s="30" t="s">
        <v>30</v>
      </c>
      <c r="H3" s="30"/>
      <c r="I3" s="30"/>
      <c r="J3" s="30"/>
      <c r="K3" s="30"/>
      <c r="L3" s="30"/>
      <c r="M3" s="30"/>
    </row>
    <row r="4" spans="1:13" x14ac:dyDescent="0.25">
      <c r="A4" s="7"/>
      <c r="B4" s="7"/>
      <c r="C4" s="7"/>
      <c r="D4" s="7"/>
      <c r="E4" s="3"/>
      <c r="F4" s="3"/>
      <c r="G4" s="3"/>
      <c r="H4" s="3"/>
      <c r="I4" s="7"/>
      <c r="J4" s="7"/>
      <c r="K4" s="7"/>
      <c r="L4" s="7"/>
      <c r="M4" s="8" t="s">
        <v>24</v>
      </c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8" t="s">
        <v>23</v>
      </c>
    </row>
    <row r="6" spans="1:13" ht="14.45" customHeight="1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8" t="s">
        <v>29</v>
      </c>
    </row>
    <row r="7" spans="1:13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3"/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5" t="s">
        <v>13</v>
      </c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6" t="s">
        <v>18</v>
      </c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7"/>
      <c r="K10" s="7"/>
      <c r="L10" s="7"/>
      <c r="M10" s="6" t="s">
        <v>14</v>
      </c>
    </row>
    <row r="11" spans="1:13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3"/>
    </row>
    <row r="12" spans="1:13" ht="28.9" customHeight="1" x14ac:dyDescent="0.25">
      <c r="A12" s="7"/>
      <c r="B12" s="7"/>
      <c r="C12" s="7"/>
      <c r="D12" s="7"/>
      <c r="E12" s="3"/>
      <c r="F12" s="3"/>
      <c r="G12" s="3"/>
      <c r="H12" s="3"/>
      <c r="I12" s="7"/>
      <c r="J12" s="34" t="s">
        <v>17</v>
      </c>
      <c r="K12" s="34"/>
      <c r="L12" s="7"/>
      <c r="M12" s="3" t="s">
        <v>15</v>
      </c>
    </row>
    <row r="13" spans="1:13" ht="18.75" x14ac:dyDescent="0.25">
      <c r="A13" s="7"/>
      <c r="B13" s="7"/>
      <c r="C13" s="7"/>
      <c r="D13" s="7"/>
      <c r="E13" s="3"/>
      <c r="F13" s="3"/>
      <c r="G13" s="3"/>
      <c r="H13" s="3"/>
      <c r="I13" s="7"/>
      <c r="J13" s="7"/>
      <c r="K13" s="7"/>
      <c r="L13" s="7"/>
      <c r="M13" s="4"/>
    </row>
    <row r="14" spans="1:13" ht="18.75" x14ac:dyDescent="0.25">
      <c r="A14" s="7"/>
      <c r="B14" s="34" t="s">
        <v>16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"/>
    </row>
    <row r="15" spans="1:13" hidden="1" x14ac:dyDescent="0.25">
      <c r="A15" s="7"/>
      <c r="B15" s="7"/>
      <c r="C15" s="7"/>
      <c r="D15" s="7"/>
      <c r="E15" s="3"/>
      <c r="F15" s="3"/>
      <c r="G15" s="3"/>
      <c r="H15" s="3"/>
      <c r="I15" s="7"/>
      <c r="J15" s="7"/>
      <c r="K15" s="7"/>
      <c r="L15" s="7"/>
      <c r="M15" s="3"/>
    </row>
    <row r="16" spans="1:13" x14ac:dyDescent="0.25">
      <c r="A16" s="7"/>
      <c r="B16" s="7"/>
      <c r="C16" s="7"/>
      <c r="D16" s="7"/>
      <c r="E16" s="3"/>
      <c r="F16" s="3"/>
      <c r="G16" s="3"/>
      <c r="H16" s="3"/>
      <c r="I16" s="7"/>
      <c r="J16" s="7"/>
      <c r="K16" s="7"/>
      <c r="L16" s="7"/>
      <c r="M16" s="3"/>
    </row>
    <row r="17" spans="1:15" ht="54.6" customHeight="1" x14ac:dyDescent="0.25">
      <c r="A17" s="38" t="s">
        <v>11</v>
      </c>
      <c r="B17" s="39"/>
      <c r="C17" s="40"/>
      <c r="D17" s="39"/>
      <c r="E17" s="22" t="s">
        <v>37</v>
      </c>
      <c r="F17" s="22" t="s">
        <v>38</v>
      </c>
      <c r="G17" s="22" t="s">
        <v>39</v>
      </c>
      <c r="H17" s="9"/>
      <c r="I17" s="10"/>
      <c r="J17" s="10"/>
      <c r="K17" s="10"/>
      <c r="L17" s="10"/>
      <c r="M17" s="9"/>
    </row>
    <row r="18" spans="1:15" ht="30" customHeight="1" x14ac:dyDescent="0.25">
      <c r="A18" s="31" t="s">
        <v>0</v>
      </c>
      <c r="B18" s="31" t="s">
        <v>1</v>
      </c>
      <c r="C18" s="31" t="s">
        <v>2</v>
      </c>
      <c r="D18" s="31"/>
      <c r="E18" s="9" t="s">
        <v>25</v>
      </c>
      <c r="F18" s="9" t="s">
        <v>26</v>
      </c>
      <c r="G18" s="9" t="s">
        <v>27</v>
      </c>
      <c r="H18" s="41" t="s">
        <v>12</v>
      </c>
      <c r="I18" s="31" t="s">
        <v>8</v>
      </c>
      <c r="J18" s="31" t="s">
        <v>9</v>
      </c>
      <c r="K18" s="31" t="s">
        <v>10</v>
      </c>
      <c r="L18" s="31" t="s">
        <v>6</v>
      </c>
      <c r="M18" s="37" t="s">
        <v>7</v>
      </c>
    </row>
    <row r="19" spans="1:15" x14ac:dyDescent="0.25">
      <c r="A19" s="32"/>
      <c r="B19" s="32"/>
      <c r="C19" s="11" t="s">
        <v>3</v>
      </c>
      <c r="D19" s="11" t="s">
        <v>4</v>
      </c>
      <c r="E19" s="18" t="s">
        <v>5</v>
      </c>
      <c r="F19" s="9" t="s">
        <v>5</v>
      </c>
      <c r="G19" s="9" t="s">
        <v>5</v>
      </c>
      <c r="H19" s="42"/>
      <c r="I19" s="31"/>
      <c r="J19" s="31"/>
      <c r="K19" s="31"/>
      <c r="L19" s="31"/>
      <c r="M19" s="37"/>
    </row>
    <row r="20" spans="1:15" ht="45" x14ac:dyDescent="0.25">
      <c r="A20" s="13">
        <v>1</v>
      </c>
      <c r="B20" s="29" t="s">
        <v>32</v>
      </c>
      <c r="C20" s="28" t="s">
        <v>28</v>
      </c>
      <c r="D20" s="21">
        <v>80</v>
      </c>
      <c r="E20" s="19">
        <v>9530</v>
      </c>
      <c r="F20" s="14">
        <v>9540</v>
      </c>
      <c r="G20" s="23">
        <v>9600</v>
      </c>
      <c r="H20" s="23">
        <f t="shared" ref="H20:H24" si="0">AVERAGE(E20:G20)</f>
        <v>9556.6666666666661</v>
      </c>
      <c r="I20" s="24">
        <f t="shared" ref="I20:I24" si="1" xml:space="preserve"> COUNT(E20:G20)</f>
        <v>3</v>
      </c>
      <c r="J20" s="24">
        <f t="shared" ref="J20:J24" si="2">STDEV(E20:G20)</f>
        <v>37.859388972001824</v>
      </c>
      <c r="K20" s="24">
        <f t="shared" ref="K20:K24" si="3">J20/H20*100</f>
        <v>0.3961568430973334</v>
      </c>
      <c r="L20" s="24" t="str">
        <f t="shared" ref="L20:L24" si="4">IF(K20&lt;33,"ОДНОРОДНЫЕ","НЕОДНОРОДНЫЕ")</f>
        <v>ОДНОРОДНЫЕ</v>
      </c>
      <c r="M20" s="23">
        <f t="shared" ref="M20:M24" si="5">D20*H20</f>
        <v>764533.33333333326</v>
      </c>
    </row>
    <row r="21" spans="1:15" ht="45" x14ac:dyDescent="0.25">
      <c r="A21" s="13">
        <v>2</v>
      </c>
      <c r="B21" s="29" t="s">
        <v>33</v>
      </c>
      <c r="C21" s="28" t="s">
        <v>28</v>
      </c>
      <c r="D21" s="21">
        <v>28</v>
      </c>
      <c r="E21" s="19">
        <v>52158</v>
      </c>
      <c r="F21" s="14">
        <v>52200</v>
      </c>
      <c r="G21" s="23">
        <v>52500</v>
      </c>
      <c r="H21" s="23">
        <f t="shared" si="0"/>
        <v>52286</v>
      </c>
      <c r="I21" s="24">
        <f t="shared" si="1"/>
        <v>3</v>
      </c>
      <c r="J21" s="24">
        <f t="shared" si="2"/>
        <v>186.51541491254818</v>
      </c>
      <c r="K21" s="24">
        <f t="shared" si="3"/>
        <v>0.35672152184628425</v>
      </c>
      <c r="L21" s="24" t="str">
        <f t="shared" si="4"/>
        <v>ОДНОРОДНЫЕ</v>
      </c>
      <c r="M21" s="23">
        <f t="shared" si="5"/>
        <v>1464008</v>
      </c>
    </row>
    <row r="22" spans="1:15" ht="45" x14ac:dyDescent="0.25">
      <c r="A22" s="13">
        <v>3</v>
      </c>
      <c r="B22" s="29" t="s">
        <v>33</v>
      </c>
      <c r="C22" s="28" t="s">
        <v>28</v>
      </c>
      <c r="D22" s="21">
        <v>20</v>
      </c>
      <c r="E22" s="19">
        <v>5022</v>
      </c>
      <c r="F22" s="14">
        <v>5050</v>
      </c>
      <c r="G22" s="23">
        <v>5080</v>
      </c>
      <c r="H22" s="23">
        <f t="shared" si="0"/>
        <v>5050.666666666667</v>
      </c>
      <c r="I22" s="24">
        <f t="shared" si="1"/>
        <v>3</v>
      </c>
      <c r="J22" s="24">
        <f t="shared" si="2"/>
        <v>29.005746557076122</v>
      </c>
      <c r="K22" s="24">
        <f t="shared" si="3"/>
        <v>0.57429540437716708</v>
      </c>
      <c r="L22" s="24" t="str">
        <f t="shared" si="4"/>
        <v>ОДНОРОДНЫЕ</v>
      </c>
      <c r="M22" s="23">
        <f t="shared" si="5"/>
        <v>101013.33333333334</v>
      </c>
    </row>
    <row r="23" spans="1:15" ht="45" x14ac:dyDescent="0.25">
      <c r="A23" s="13">
        <v>4</v>
      </c>
      <c r="B23" s="29" t="s">
        <v>34</v>
      </c>
      <c r="C23" s="28" t="s">
        <v>28</v>
      </c>
      <c r="D23" s="21">
        <v>2</v>
      </c>
      <c r="E23" s="19">
        <v>12280</v>
      </c>
      <c r="F23" s="14">
        <v>12280.2</v>
      </c>
      <c r="G23" s="23">
        <v>12300</v>
      </c>
      <c r="H23" s="23">
        <f t="shared" si="0"/>
        <v>12286.733333333332</v>
      </c>
      <c r="I23" s="24">
        <f t="shared" si="1"/>
        <v>3</v>
      </c>
      <c r="J23" s="24">
        <f t="shared" si="2"/>
        <v>11.489705537276775</v>
      </c>
      <c r="K23" s="24">
        <f t="shared" si="3"/>
        <v>9.3513102511191826E-2</v>
      </c>
      <c r="L23" s="24" t="str">
        <f t="shared" si="4"/>
        <v>ОДНОРОДНЫЕ</v>
      </c>
      <c r="M23" s="23">
        <f t="shared" si="5"/>
        <v>24573.466666666664</v>
      </c>
    </row>
    <row r="24" spans="1:15" ht="30" x14ac:dyDescent="0.25">
      <c r="A24" s="13">
        <v>5</v>
      </c>
      <c r="B24" s="29" t="s">
        <v>31</v>
      </c>
      <c r="C24" s="28" t="s">
        <v>35</v>
      </c>
      <c r="D24" s="21">
        <v>2</v>
      </c>
      <c r="E24" s="19">
        <v>30070</v>
      </c>
      <c r="F24" s="14">
        <v>30100</v>
      </c>
      <c r="G24" s="23">
        <v>32000</v>
      </c>
      <c r="H24" s="23">
        <f t="shared" si="0"/>
        <v>30723.333333333332</v>
      </c>
      <c r="I24" s="24">
        <f t="shared" si="1"/>
        <v>3</v>
      </c>
      <c r="J24" s="24">
        <f t="shared" si="2"/>
        <v>1105.7275131483946</v>
      </c>
      <c r="K24" s="24">
        <f t="shared" si="3"/>
        <v>3.5989829005589495</v>
      </c>
      <c r="L24" s="24" t="str">
        <f t="shared" si="4"/>
        <v>ОДНОРОДНЫЕ</v>
      </c>
      <c r="M24" s="23">
        <f t="shared" si="5"/>
        <v>61446.666666666664</v>
      </c>
    </row>
    <row r="25" spans="1:15" x14ac:dyDescent="0.25">
      <c r="A25" s="13"/>
      <c r="B25" s="27"/>
      <c r="C25" s="25"/>
      <c r="D25" s="15"/>
      <c r="E25" s="20">
        <f>SUMPRODUCT($D$20:$D$24,E20:E24)</f>
        <v>2407964</v>
      </c>
      <c r="F25" s="23">
        <f>SUMPRODUCT($D$20:$D$24,F20:F24)</f>
        <v>2410560.4</v>
      </c>
      <c r="G25" s="23">
        <f>SUMPRODUCT($D$20:$D$24,G20:G24)</f>
        <v>2428200</v>
      </c>
      <c r="H25" s="9"/>
      <c r="I25" s="10"/>
      <c r="J25" s="10"/>
      <c r="K25" s="10"/>
      <c r="L25" s="10"/>
      <c r="M25" s="12">
        <f>SUM(M20:M24)</f>
        <v>2415574.7999999998</v>
      </c>
    </row>
    <row r="26" spans="1:15" x14ac:dyDescent="0.25">
      <c r="A26" s="7"/>
      <c r="B26" s="7"/>
      <c r="C26" s="7"/>
      <c r="D26" s="7"/>
      <c r="E26" s="3"/>
      <c r="F26" s="3"/>
      <c r="G26" s="3"/>
      <c r="H26" s="3"/>
      <c r="I26" s="7"/>
      <c r="J26" s="7"/>
      <c r="K26" s="7"/>
      <c r="L26" s="7"/>
      <c r="M26" s="3"/>
    </row>
    <row r="27" spans="1:15" s="7" customFormat="1" x14ac:dyDescent="0.25">
      <c r="A27" s="35" t="s">
        <v>20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5" s="7" customFormat="1" x14ac:dyDescent="0.25">
      <c r="A28" s="36" t="s">
        <v>19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5" s="7" customFormat="1" ht="15" customHeight="1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5" s="17" customFormat="1" x14ac:dyDescent="0.25">
      <c r="A30" s="43" t="s">
        <v>36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16"/>
      <c r="O30" s="16"/>
    </row>
    <row r="36" spans="12:12" x14ac:dyDescent="0.25">
      <c r="L36" s="26"/>
    </row>
  </sheetData>
  <mergeCells count="18">
    <mergeCell ref="L18:L19"/>
    <mergeCell ref="A18:A19"/>
    <mergeCell ref="G3:M3"/>
    <mergeCell ref="B18:B19"/>
    <mergeCell ref="C18:D18"/>
    <mergeCell ref="A30:M30"/>
    <mergeCell ref="A29:M29"/>
    <mergeCell ref="J12:K12"/>
    <mergeCell ref="B14:L14"/>
    <mergeCell ref="A27:M27"/>
    <mergeCell ref="A28:M28"/>
    <mergeCell ref="M18:M19"/>
    <mergeCell ref="A17:B17"/>
    <mergeCell ref="C17:D17"/>
    <mergeCell ref="H18:H19"/>
    <mergeCell ref="I18:I19"/>
    <mergeCell ref="J18:J19"/>
    <mergeCell ref="K18:K19"/>
  </mergeCells>
  <conditionalFormatting sqref="L20:L25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5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2023-03-10T04:28:05Z</dcterms:modified>
</cp:coreProperties>
</file>