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1" l="1"/>
  <c r="H25" i="1" l="1"/>
  <c r="M25" i="1" s="1"/>
  <c r="I25" i="1"/>
  <c r="J25" i="1"/>
  <c r="K25" i="1" s="1"/>
  <c r="L25" i="1" s="1"/>
  <c r="H26" i="1"/>
  <c r="I26" i="1"/>
  <c r="J26" i="1"/>
  <c r="F29" i="1"/>
  <c r="G29" i="1"/>
  <c r="H20" i="1"/>
  <c r="M20" i="1" s="1"/>
  <c r="I20" i="1"/>
  <c r="J20" i="1"/>
  <c r="K20" i="1" s="1"/>
  <c r="L20" i="1" s="1"/>
  <c r="H21" i="1"/>
  <c r="I21" i="1"/>
  <c r="J21" i="1"/>
  <c r="H22" i="1"/>
  <c r="M22" i="1" s="1"/>
  <c r="I22" i="1"/>
  <c r="J22" i="1"/>
  <c r="H23" i="1"/>
  <c r="I23" i="1"/>
  <c r="J23" i="1"/>
  <c r="H24" i="1"/>
  <c r="I24" i="1"/>
  <c r="J24" i="1"/>
  <c r="M24" i="1"/>
  <c r="H27" i="1"/>
  <c r="M27" i="1" s="1"/>
  <c r="I27" i="1"/>
  <c r="J27" i="1"/>
  <c r="H28" i="1"/>
  <c r="M28" i="1" s="1"/>
  <c r="I28" i="1"/>
  <c r="J28" i="1"/>
  <c r="K28" i="1" s="1"/>
  <c r="L28" i="1" s="1"/>
  <c r="K26" i="1" l="1"/>
  <c r="L26" i="1" s="1"/>
  <c r="K24" i="1"/>
  <c r="L24" i="1" s="1"/>
  <c r="K22" i="1"/>
  <c r="L22" i="1" s="1"/>
  <c r="M26" i="1"/>
  <c r="K23" i="1"/>
  <c r="L23" i="1" s="1"/>
  <c r="K21" i="1"/>
  <c r="L21" i="1" s="1"/>
  <c r="K27" i="1"/>
  <c r="L27" i="1" s="1"/>
  <c r="M23" i="1"/>
  <c r="M21" i="1"/>
  <c r="M29" i="1" l="1"/>
</calcChain>
</file>

<file path=xl/sharedStrings.xml><?xml version="1.0" encoding="utf-8"?>
<sst xmlns="http://schemas.openxmlformats.org/spreadsheetml/2006/main" count="54" uniqueCount="46">
  <si>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</si>
  <si>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</si>
  <si>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</si>
  <si>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</si>
  <si>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</si>
  <si>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</si>
  <si>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</si>
  <si>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</si>
  <si>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</si>
  <si>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</si>
  <si>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</si>
  <si>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</si>
  <si>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</si>
  <si>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</si>
  <si>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</si>
  <si>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</si>
  <si>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</si>
  <si>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</si>
  <si>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</si>
  <si>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</si>
  <si>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</si>
  <si>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</si>
  <si>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</si>
  <si>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</si>
  <si>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</si>
  <si>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</si>
  <si>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</si>
  <si>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</si>
  <si>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076-23</t>
  </si>
  <si>
    <t>на поставку карт для определения групп крови по гелевой технологии на ID анализаторах, стандартные эритроциты, контроли</t>
  </si>
  <si>
    <t>Стандартные эритроциты A-B-0 5% 3*10мл</t>
  </si>
  <si>
    <t>Контроль Липочек Биохимия 1 уровень</t>
  </si>
  <si>
    <t>Контроль Липочек Биохимия 2 уровень</t>
  </si>
  <si>
    <t>упак.</t>
  </si>
  <si>
    <t>штука</t>
  </si>
  <si>
    <t>набор</t>
  </si>
  <si>
    <t>Исходя из имеющегося у Заказчика объёма финансового обеспечения для осуществления закупки НМЦД устанавливается в размере 816364 руб. (восемьсот шестнадцать тысяч триста шестьдесят четыре рубля 00 копеек)</t>
  </si>
  <si>
    <t>вх. № 1041-03/23 от 07.03.2023</t>
  </si>
  <si>
    <t>вх. № 1039-03/23 от 07.03.2023</t>
  </si>
  <si>
    <t>вх. № 1040-03/23 от 07.03.2023</t>
  </si>
  <si>
    <t xml:space="preserve"> Карты ID Диаклон определение групп крови для реципиентов перекрестным методом AB0/D.</t>
  </si>
  <si>
    <t xml:space="preserve">  Карты ID Лисс/Кумбс </t>
  </si>
  <si>
    <t xml:space="preserve">  Карты ID Кумбс  </t>
  </si>
  <si>
    <t xml:space="preserve">Реагент ID ДиаКлон Анти-D (RH1) </t>
  </si>
  <si>
    <t xml:space="preserve">ДиаСел  I-II-III (3*10мл) для скрининга АТ </t>
  </si>
  <si>
    <t xml:space="preserve">БР ДиаСел AB0 A1,B  2*10 мл для определения групп крови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</si>
</sst>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zoomScale="85" zoomScaleNormal="85" zoomScalePageLayoutView="70" workbookViewId="0">
      <selection activeCell="A34" sqref="A34:M34"/>
    </sheetView>
  </sheetViews>
  <sheetFormatPr defaultRowHeight="15" x14ac:dyDescent="0.25"/>
  <cols>
    <col min="1" max="1" width="6.140625" style="1" bestFit="1" customWidth="1"/>
    <col min="2" max="2" width="38" style="1" customWidth="1"/>
    <col min="3" max="3" width="7.85546875" style="1" bestFit="1" customWidth="1"/>
    <col min="4" max="4" width="7.140625" style="1" bestFit="1" customWidth="1"/>
    <col min="5" max="5" width="16.5703125" style="2" customWidth="1"/>
    <col min="6" max="6" width="16.28515625" style="2" customWidth="1"/>
    <col min="7" max="7" width="15.42578125" style="2" customWidth="1"/>
    <col min="8" max="8" width="13.7109375" style="2" customWidth="1"/>
    <col min="9" max="9" width="9.42578125" style="1" customWidth="1"/>
    <col min="10" max="10" width="12.5703125" style="1" customWidth="1"/>
    <col min="11" max="11" width="10.28515625" style="1" customWidth="1"/>
    <col min="12" max="12" width="22.42578125" style="1" bestFit="1" customWidth="1"/>
    <col min="13" max="13" width="15.42578125" style="2" customWidth="1"/>
    <col min="14" max="14" width="9.140625" style="1"/>
    <col min="15" max="15" width="9.7109375" style="1" bestFit="1" customWidth="1"/>
    <col min="16" max="16" width="10.7109375" style="1" bestFit="1" customWidth="1"/>
    <col min="17" max="17" width="11.7109375" style="1" bestFit="1" customWidth="1"/>
    <col min="18" max="18" width="10.7109375" style="1" bestFit="1" customWidth="1"/>
    <col min="19" max="16384" width="9.140625" style="1"/>
  </cols>
  <sheetData>
    <row r="1" spans="1:13" x14ac:dyDescent="0.25">
      <c r="A1" s="7"/>
      <c r="B1" s="7"/>
      <c r="C1" s="7"/>
      <c r="D1" s="7"/>
      <c r="E1" s="3"/>
      <c r="F1" s="3"/>
      <c r="G1" s="3"/>
      <c r="H1" s="3"/>
      <c r="I1" s="7"/>
      <c r="J1" s="7"/>
      <c r="K1" s="7"/>
      <c r="L1" s="7"/>
      <c r="M1" s="8" t="s">
        <v>21</v>
      </c>
    </row>
    <row r="2" spans="1:13" ht="14.45" customHeight="1" x14ac:dyDescent="0.25">
      <c r="A2" s="7"/>
      <c r="B2" s="7"/>
      <c r="C2" s="7"/>
      <c r="D2" s="7"/>
      <c r="E2" s="3"/>
      <c r="F2" s="3"/>
      <c r="G2" s="3"/>
      <c r="H2" s="3"/>
      <c r="I2" s="7"/>
      <c r="J2" s="7"/>
      <c r="K2" s="7"/>
      <c r="L2" s="7"/>
      <c r="M2" s="8" t="s">
        <v>22</v>
      </c>
    </row>
    <row r="3" spans="1:13" ht="31.5" customHeight="1" x14ac:dyDescent="0.25">
      <c r="A3" s="7"/>
      <c r="B3" s="7"/>
      <c r="C3" s="7"/>
      <c r="D3" s="7"/>
      <c r="E3" s="3"/>
      <c r="F3" s="3"/>
      <c r="G3" s="34" t="s">
        <v>29</v>
      </c>
      <c r="H3" s="34"/>
      <c r="I3" s="34"/>
      <c r="J3" s="34"/>
      <c r="K3" s="34"/>
      <c r="L3" s="34"/>
      <c r="M3" s="34"/>
    </row>
    <row r="4" spans="1:13" x14ac:dyDescent="0.25">
      <c r="A4" s="7"/>
      <c r="B4" s="7"/>
      <c r="C4" s="7"/>
      <c r="D4" s="7"/>
      <c r="E4" s="3"/>
      <c r="F4" s="3"/>
      <c r="G4" s="3"/>
      <c r="H4" s="3"/>
      <c r="I4" s="7"/>
      <c r="J4" s="7"/>
      <c r="K4" s="7"/>
      <c r="L4" s="7"/>
      <c r="M4" s="8" t="s">
        <v>24</v>
      </c>
    </row>
    <row r="5" spans="1:13" x14ac:dyDescent="0.25">
      <c r="A5" s="7"/>
      <c r="B5" s="7"/>
      <c r="C5" s="7"/>
      <c r="D5" s="7"/>
      <c r="E5" s="3"/>
      <c r="F5" s="3"/>
      <c r="G5" s="3"/>
      <c r="H5" s="3"/>
      <c r="I5" s="7"/>
      <c r="J5" s="7"/>
      <c r="K5" s="7"/>
      <c r="L5" s="7"/>
      <c r="M5" s="8" t="s">
        <v>23</v>
      </c>
    </row>
    <row r="6" spans="1:13" ht="14.45" customHeight="1" x14ac:dyDescent="0.25">
      <c r="A6" s="7"/>
      <c r="B6" s="7"/>
      <c r="C6" s="7"/>
      <c r="D6" s="7"/>
      <c r="E6" s="3"/>
      <c r="F6" s="3"/>
      <c r="G6" s="3"/>
      <c r="H6" s="3"/>
      <c r="I6" s="7"/>
      <c r="J6" s="7"/>
      <c r="K6" s="7"/>
      <c r="L6" s="7"/>
      <c r="M6" s="8" t="s">
        <v>28</v>
      </c>
    </row>
    <row r="7" spans="1:13" x14ac:dyDescent="0.25">
      <c r="A7" s="7"/>
      <c r="B7" s="7"/>
      <c r="C7" s="7"/>
      <c r="D7" s="7"/>
      <c r="E7" s="3"/>
      <c r="F7" s="3"/>
      <c r="G7" s="3"/>
      <c r="H7" s="3"/>
      <c r="I7" s="7"/>
      <c r="J7" s="7"/>
      <c r="K7" s="7"/>
      <c r="L7" s="7"/>
      <c r="M7" s="3"/>
    </row>
    <row r="8" spans="1:13" x14ac:dyDescent="0.25">
      <c r="A8" s="7"/>
      <c r="B8" s="7"/>
      <c r="C8" s="7"/>
      <c r="D8" s="7"/>
      <c r="E8" s="3"/>
      <c r="F8" s="3"/>
      <c r="G8" s="3"/>
      <c r="H8" s="3"/>
      <c r="I8" s="7"/>
      <c r="J8" s="7"/>
      <c r="K8" s="7"/>
      <c r="L8" s="7"/>
      <c r="M8" s="5" t="s">
        <v>13</v>
      </c>
    </row>
    <row r="9" spans="1:13" x14ac:dyDescent="0.25">
      <c r="A9" s="7"/>
      <c r="B9" s="7"/>
      <c r="C9" s="7"/>
      <c r="D9" s="7"/>
      <c r="E9" s="3"/>
      <c r="F9" s="3"/>
      <c r="G9" s="3"/>
      <c r="H9" s="3"/>
      <c r="I9" s="7"/>
      <c r="J9" s="7"/>
      <c r="K9" s="7"/>
      <c r="L9" s="7"/>
      <c r="M9" s="6" t="s">
        <v>18</v>
      </c>
    </row>
    <row r="10" spans="1:13" x14ac:dyDescent="0.25">
      <c r="A10" s="7"/>
      <c r="B10" s="7"/>
      <c r="C10" s="7"/>
      <c r="D10" s="7"/>
      <c r="E10" s="3"/>
      <c r="F10" s="3"/>
      <c r="G10" s="3"/>
      <c r="H10" s="3"/>
      <c r="I10" s="7"/>
      <c r="J10" s="7"/>
      <c r="K10" s="7"/>
      <c r="L10" s="7"/>
      <c r="M10" s="6" t="s">
        <v>14</v>
      </c>
    </row>
    <row r="11" spans="1:13" x14ac:dyDescent="0.25">
      <c r="A11" s="7"/>
      <c r="B11" s="7"/>
      <c r="C11" s="7"/>
      <c r="D11" s="7"/>
      <c r="E11" s="3"/>
      <c r="F11" s="3"/>
      <c r="G11" s="3"/>
      <c r="H11" s="3"/>
      <c r="I11" s="7"/>
      <c r="J11" s="7"/>
      <c r="K11" s="7"/>
      <c r="L11" s="7"/>
      <c r="M11" s="3"/>
    </row>
    <row r="12" spans="1:13" ht="28.9" customHeight="1" x14ac:dyDescent="0.25">
      <c r="A12" s="7"/>
      <c r="B12" s="7"/>
      <c r="C12" s="7"/>
      <c r="D12" s="7"/>
      <c r="E12" s="3"/>
      <c r="F12" s="3"/>
      <c r="G12" s="3"/>
      <c r="H12" s="3"/>
      <c r="I12" s="7"/>
      <c r="J12" s="40" t="s">
        <v>17</v>
      </c>
      <c r="K12" s="40"/>
      <c r="L12" s="7"/>
      <c r="M12" s="3" t="s">
        <v>15</v>
      </c>
    </row>
    <row r="13" spans="1:13" ht="18.75" x14ac:dyDescent="0.25">
      <c r="A13" s="7"/>
      <c r="B13" s="7"/>
      <c r="C13" s="7"/>
      <c r="D13" s="7"/>
      <c r="E13" s="3"/>
      <c r="F13" s="3"/>
      <c r="G13" s="3"/>
      <c r="H13" s="3"/>
      <c r="I13" s="7"/>
      <c r="J13" s="7"/>
      <c r="K13" s="7"/>
      <c r="L13" s="7"/>
      <c r="M13" s="4"/>
    </row>
    <row r="14" spans="1:13" ht="18.75" x14ac:dyDescent="0.25">
      <c r="A14" s="7"/>
      <c r="B14" s="40" t="s">
        <v>16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"/>
    </row>
    <row r="15" spans="1:13" hidden="1" x14ac:dyDescent="0.25">
      <c r="A15" s="7"/>
      <c r="B15" s="7"/>
      <c r="C15" s="7"/>
      <c r="D15" s="7"/>
      <c r="E15" s="3"/>
      <c r="F15" s="3"/>
      <c r="G15" s="3"/>
      <c r="H15" s="3"/>
      <c r="I15" s="7"/>
      <c r="J15" s="7"/>
      <c r="K15" s="7"/>
      <c r="L15" s="7"/>
      <c r="M15" s="3"/>
    </row>
    <row r="16" spans="1:13" x14ac:dyDescent="0.25">
      <c r="A16" s="7"/>
      <c r="B16" s="7"/>
      <c r="C16" s="7"/>
      <c r="D16" s="7"/>
      <c r="E16" s="3"/>
      <c r="F16" s="3"/>
      <c r="G16" s="3"/>
      <c r="H16" s="3"/>
      <c r="I16" s="7"/>
      <c r="J16" s="7"/>
      <c r="K16" s="7"/>
      <c r="L16" s="7"/>
      <c r="M16" s="3"/>
    </row>
    <row r="17" spans="1:13" ht="45" x14ac:dyDescent="0.25">
      <c r="A17" s="44" t="s">
        <v>11</v>
      </c>
      <c r="B17" s="45"/>
      <c r="C17" s="46"/>
      <c r="D17" s="45"/>
      <c r="E17" s="26" t="s">
        <v>37</v>
      </c>
      <c r="F17" s="26" t="s">
        <v>38</v>
      </c>
      <c r="G17" s="26" t="s">
        <v>39</v>
      </c>
      <c r="H17" s="9"/>
      <c r="I17" s="10"/>
      <c r="J17" s="10"/>
      <c r="K17" s="10"/>
      <c r="L17" s="10"/>
      <c r="M17" s="9"/>
    </row>
    <row r="18" spans="1:13" ht="30" customHeight="1" x14ac:dyDescent="0.25">
      <c r="A18" s="35" t="s">
        <v>0</v>
      </c>
      <c r="B18" s="35" t="s">
        <v>1</v>
      </c>
      <c r="C18" s="35" t="s">
        <v>2</v>
      </c>
      <c r="D18" s="35"/>
      <c r="E18" s="9" t="s">
        <v>25</v>
      </c>
      <c r="F18" s="9" t="s">
        <v>26</v>
      </c>
      <c r="G18" s="9" t="s">
        <v>27</v>
      </c>
      <c r="H18" s="47" t="s">
        <v>12</v>
      </c>
      <c r="I18" s="35" t="s">
        <v>8</v>
      </c>
      <c r="J18" s="35" t="s">
        <v>9</v>
      </c>
      <c r="K18" s="35" t="s">
        <v>10</v>
      </c>
      <c r="L18" s="35" t="s">
        <v>6</v>
      </c>
      <c r="M18" s="43" t="s">
        <v>7</v>
      </c>
    </row>
    <row r="19" spans="1:13" x14ac:dyDescent="0.25">
      <c r="A19" s="36"/>
      <c r="B19" s="36"/>
      <c r="C19" s="11" t="s">
        <v>3</v>
      </c>
      <c r="D19" s="11" t="s">
        <v>4</v>
      </c>
      <c r="E19" s="18" t="s">
        <v>5</v>
      </c>
      <c r="F19" s="9" t="s">
        <v>5</v>
      </c>
      <c r="G19" s="9" t="s">
        <v>5</v>
      </c>
      <c r="H19" s="48"/>
      <c r="I19" s="35"/>
      <c r="J19" s="35"/>
      <c r="K19" s="35"/>
      <c r="L19" s="35"/>
      <c r="M19" s="43"/>
    </row>
    <row r="20" spans="1:13" ht="45" x14ac:dyDescent="0.25">
      <c r="A20" s="13">
        <v>1</v>
      </c>
      <c r="B20" s="50" t="s">
        <v>40</v>
      </c>
      <c r="C20" s="49" t="s">
        <v>33</v>
      </c>
      <c r="D20" s="32">
        <v>6</v>
      </c>
      <c r="E20" s="21">
        <v>16400</v>
      </c>
      <c r="F20" s="14">
        <v>16895.580000000002</v>
      </c>
      <c r="G20" s="27">
        <v>16603.36</v>
      </c>
      <c r="H20" s="27">
        <f t="shared" ref="H20:H24" si="0">AVERAGE(E20:G20)</f>
        <v>16632.98</v>
      </c>
      <c r="I20" s="28">
        <f t="shared" ref="I20:I24" si="1" xml:space="preserve"> COUNT(E20:G20)</f>
        <v>3</v>
      </c>
      <c r="J20" s="28">
        <f t="shared" ref="J20:J24" si="2">STDEV(E20:G20)</f>
        <v>249.11421557189473</v>
      </c>
      <c r="K20" s="28">
        <f t="shared" ref="K20:K24" si="3">J20/H20*100</f>
        <v>1.4977124698754807</v>
      </c>
      <c r="L20" s="28" t="str">
        <f t="shared" ref="L20:L24" si="4">IF(K20&lt;33,"ОДНОРОДНЫЕ","НЕОДНОРОДНЫЕ")</f>
        <v>ОДНОРОДНЫЕ</v>
      </c>
      <c r="M20" s="27">
        <f t="shared" ref="M20:M24" si="5">D20*H20</f>
        <v>99797.88</v>
      </c>
    </row>
    <row r="21" spans="1:13" x14ac:dyDescent="0.25">
      <c r="A21" s="13">
        <v>2</v>
      </c>
      <c r="B21" s="50" t="s">
        <v>41</v>
      </c>
      <c r="C21" s="33" t="s">
        <v>33</v>
      </c>
      <c r="D21" s="32">
        <v>6</v>
      </c>
      <c r="E21" s="21">
        <v>17248</v>
      </c>
      <c r="F21" s="14">
        <v>17769.21</v>
      </c>
      <c r="G21" s="27">
        <v>17461.88</v>
      </c>
      <c r="H21" s="27">
        <f t="shared" si="0"/>
        <v>17493.03</v>
      </c>
      <c r="I21" s="28">
        <f t="shared" si="1"/>
        <v>3</v>
      </c>
      <c r="J21" s="28">
        <f t="shared" si="2"/>
        <v>261.99753414870099</v>
      </c>
      <c r="K21" s="28">
        <f t="shared" si="3"/>
        <v>1.4977252891505988</v>
      </c>
      <c r="L21" s="28" t="str">
        <f t="shared" si="4"/>
        <v>ОДНОРОДНЫЕ</v>
      </c>
      <c r="M21" s="27">
        <f t="shared" si="5"/>
        <v>104958.18</v>
      </c>
    </row>
    <row r="22" spans="1:13" x14ac:dyDescent="0.25">
      <c r="A22" s="13">
        <v>3</v>
      </c>
      <c r="B22" s="50" t="s">
        <v>42</v>
      </c>
      <c r="C22" s="33" t="s">
        <v>33</v>
      </c>
      <c r="D22" s="32">
        <v>6</v>
      </c>
      <c r="E22" s="21">
        <v>26497</v>
      </c>
      <c r="F22" s="14">
        <v>27297.69</v>
      </c>
      <c r="G22" s="27">
        <v>26825.56</v>
      </c>
      <c r="H22" s="27">
        <f t="shared" si="0"/>
        <v>26873.416666666668</v>
      </c>
      <c r="I22" s="28">
        <f t="shared" si="1"/>
        <v>3</v>
      </c>
      <c r="J22" s="28">
        <f t="shared" si="2"/>
        <v>402.48455179464059</v>
      </c>
      <c r="K22" s="28">
        <f t="shared" si="3"/>
        <v>1.4977051738042511</v>
      </c>
      <c r="L22" s="28" t="str">
        <f t="shared" si="4"/>
        <v>ОДНОРОДНЫЕ</v>
      </c>
      <c r="M22" s="27">
        <f t="shared" si="5"/>
        <v>161240.5</v>
      </c>
    </row>
    <row r="23" spans="1:13" x14ac:dyDescent="0.25">
      <c r="A23" s="13">
        <v>4</v>
      </c>
      <c r="B23" s="50" t="s">
        <v>43</v>
      </c>
      <c r="C23" s="33" t="s">
        <v>34</v>
      </c>
      <c r="D23" s="32">
        <v>2</v>
      </c>
      <c r="E23" s="21">
        <v>4404</v>
      </c>
      <c r="F23" s="14">
        <v>4537.08</v>
      </c>
      <c r="G23" s="27">
        <v>4458.6099999999997</v>
      </c>
      <c r="H23" s="27">
        <f t="shared" si="0"/>
        <v>4466.5633333333326</v>
      </c>
      <c r="I23" s="28">
        <f t="shared" si="1"/>
        <v>3</v>
      </c>
      <c r="J23" s="28">
        <f t="shared" si="2"/>
        <v>66.8955397118024</v>
      </c>
      <c r="K23" s="28">
        <f t="shared" si="3"/>
        <v>1.4976959850220957</v>
      </c>
      <c r="L23" s="28" t="str">
        <f t="shared" si="4"/>
        <v>ОДНОРОДНЫЕ</v>
      </c>
      <c r="M23" s="27">
        <f t="shared" si="5"/>
        <v>8933.1266666666652</v>
      </c>
    </row>
    <row r="24" spans="1:13" ht="30" x14ac:dyDescent="0.25">
      <c r="A24" s="13">
        <v>5</v>
      </c>
      <c r="B24" s="50" t="s">
        <v>44</v>
      </c>
      <c r="C24" s="33" t="s">
        <v>33</v>
      </c>
      <c r="D24" s="23">
        <v>26</v>
      </c>
      <c r="E24" s="21">
        <v>5789</v>
      </c>
      <c r="F24" s="14">
        <v>5963.93</v>
      </c>
      <c r="G24" s="27">
        <v>5860.78</v>
      </c>
      <c r="H24" s="27">
        <f t="shared" si="0"/>
        <v>5871.2366666666667</v>
      </c>
      <c r="I24" s="28">
        <f t="shared" si="1"/>
        <v>3</v>
      </c>
      <c r="J24" s="28">
        <f t="shared" si="2"/>
        <v>87.932545927735788</v>
      </c>
      <c r="K24" s="28">
        <f t="shared" si="3"/>
        <v>1.4976835532276129</v>
      </c>
      <c r="L24" s="28" t="str">
        <f t="shared" si="4"/>
        <v>ОДНОРОДНЫЕ</v>
      </c>
      <c r="M24" s="27">
        <f t="shared" si="5"/>
        <v>152652.15333333332</v>
      </c>
    </row>
    <row r="25" spans="1:13" ht="30" x14ac:dyDescent="0.25">
      <c r="A25" s="13">
        <v>6</v>
      </c>
      <c r="B25" s="50" t="s">
        <v>45</v>
      </c>
      <c r="C25" s="33" t="s">
        <v>33</v>
      </c>
      <c r="D25" s="23">
        <v>26</v>
      </c>
      <c r="E25" s="21">
        <v>3996</v>
      </c>
      <c r="F25" s="14">
        <v>4116.75</v>
      </c>
      <c r="G25" s="27">
        <v>4045.55</v>
      </c>
      <c r="H25" s="27">
        <f t="shared" ref="H25:H26" si="6">AVERAGE(E25:G25)</f>
        <v>4052.7666666666664</v>
      </c>
      <c r="I25" s="28">
        <f t="shared" ref="I25:I26" si="7" xml:space="preserve"> COUNT(E25:G25)</f>
        <v>3</v>
      </c>
      <c r="J25" s="28">
        <f t="shared" ref="J25:J26" si="8">STDEV(E25:G25)</f>
        <v>60.697618020259512</v>
      </c>
      <c r="K25" s="28">
        <f t="shared" ref="K25:K26" si="9">J25/H25*100</f>
        <v>1.4976835088851119</v>
      </c>
      <c r="L25" s="28" t="str">
        <f t="shared" ref="L25:L26" si="10">IF(K25&lt;33,"ОДНОРОДНЫЕ","НЕОДНОРОДНЫЕ")</f>
        <v>ОДНОРОДНЫЕ</v>
      </c>
      <c r="M25" s="27">
        <f t="shared" ref="M25:M26" si="11">D25*H25</f>
        <v>105371.93333333332</v>
      </c>
    </row>
    <row r="26" spans="1:13" ht="30" x14ac:dyDescent="0.25">
      <c r="A26" s="13">
        <v>7</v>
      </c>
      <c r="B26" s="50" t="s">
        <v>30</v>
      </c>
      <c r="C26" s="33" t="s">
        <v>35</v>
      </c>
      <c r="D26" s="23">
        <v>26</v>
      </c>
      <c r="E26" s="21">
        <v>6100</v>
      </c>
      <c r="F26" s="14">
        <v>6284.33</v>
      </c>
      <c r="G26" s="27">
        <v>6175.64</v>
      </c>
      <c r="H26" s="27">
        <f t="shared" si="6"/>
        <v>6186.6566666666668</v>
      </c>
      <c r="I26" s="28">
        <f t="shared" si="7"/>
        <v>3</v>
      </c>
      <c r="J26" s="28">
        <f t="shared" si="8"/>
        <v>92.657500685769207</v>
      </c>
      <c r="K26" s="28">
        <f t="shared" si="9"/>
        <v>1.4976990914172146</v>
      </c>
      <c r="L26" s="28" t="str">
        <f t="shared" si="10"/>
        <v>ОДНОРОДНЫЕ</v>
      </c>
      <c r="M26" s="27">
        <f t="shared" si="11"/>
        <v>160853.07333333333</v>
      </c>
    </row>
    <row r="27" spans="1:13" x14ac:dyDescent="0.25">
      <c r="A27" s="13">
        <v>8</v>
      </c>
      <c r="B27" s="50" t="s">
        <v>31</v>
      </c>
      <c r="C27" s="33" t="s">
        <v>35</v>
      </c>
      <c r="D27" s="23">
        <v>1</v>
      </c>
      <c r="E27" s="21">
        <v>16838</v>
      </c>
      <c r="F27" s="14">
        <v>17346.810000000001</v>
      </c>
      <c r="G27" s="24">
        <v>17046.79</v>
      </c>
      <c r="H27" s="24">
        <f t="shared" ref="H27" si="12">AVERAGE(E27:G27)</f>
        <v>17077.2</v>
      </c>
      <c r="I27" s="25">
        <f t="shared" ref="I27" si="13" xml:space="preserve"> COUNT(E27:G27)</f>
        <v>3</v>
      </c>
      <c r="J27" s="25">
        <f t="shared" ref="J27" si="14">STDEV(E27:G27)</f>
        <v>255.76450125066287</v>
      </c>
      <c r="K27" s="25">
        <f t="shared" ref="K27" si="15">J27/H27*100</f>
        <v>1.4976957654103884</v>
      </c>
      <c r="L27" s="25" t="str">
        <f t="shared" ref="L27" si="16">IF(K27&lt;33,"ОДНОРОДНЫЕ","НЕОДНОРОДНЫЕ")</f>
        <v>ОДНОРОДНЫЕ</v>
      </c>
      <c r="M27" s="24">
        <f t="shared" ref="M27" si="17">D27*H27</f>
        <v>17077.2</v>
      </c>
    </row>
    <row r="28" spans="1:13" x14ac:dyDescent="0.25">
      <c r="A28" s="13">
        <v>9</v>
      </c>
      <c r="B28" s="50" t="s">
        <v>32</v>
      </c>
      <c r="C28" s="33" t="s">
        <v>35</v>
      </c>
      <c r="D28" s="23">
        <v>1</v>
      </c>
      <c r="E28" s="21">
        <v>16838</v>
      </c>
      <c r="F28" s="14">
        <v>17346.810000000001</v>
      </c>
      <c r="G28" s="19">
        <v>17046.79</v>
      </c>
      <c r="H28" s="19">
        <f t="shared" ref="H28" si="18">AVERAGE(E28:G28)</f>
        <v>17077.2</v>
      </c>
      <c r="I28" s="20">
        <f t="shared" ref="I28" si="19" xml:space="preserve"> COUNT(E28:G28)</f>
        <v>3</v>
      </c>
      <c r="J28" s="20">
        <f t="shared" ref="J28" si="20">STDEV(E28:G28)</f>
        <v>255.76450125066287</v>
      </c>
      <c r="K28" s="20">
        <f t="shared" ref="K28" si="21">J28/H28*100</f>
        <v>1.4976957654103884</v>
      </c>
      <c r="L28" s="20" t="str">
        <f t="shared" ref="L28" si="22">IF(K28&lt;33,"ОДНОРОДНЫЕ","НЕОДНОРОДНЫЕ")</f>
        <v>ОДНОРОДНЫЕ</v>
      </c>
      <c r="M28" s="19">
        <f t="shared" ref="M28" si="23">D28*H28</f>
        <v>17077.2</v>
      </c>
    </row>
    <row r="29" spans="1:13" x14ac:dyDescent="0.25">
      <c r="A29" s="13"/>
      <c r="B29" s="31"/>
      <c r="C29" s="29"/>
      <c r="D29" s="15"/>
      <c r="E29" s="22">
        <f>SUMPRODUCT($D$20:$D$28,E20:E28)</f>
        <v>816364</v>
      </c>
      <c r="F29" s="27">
        <f t="shared" ref="F29:G29" si="24">SUMPRODUCT($D$20:$D$28,F20:F28)</f>
        <v>841032.92</v>
      </c>
      <c r="G29" s="27">
        <f t="shared" si="24"/>
        <v>826486.82000000018</v>
      </c>
      <c r="H29" s="9"/>
      <c r="I29" s="10"/>
      <c r="J29" s="10"/>
      <c r="K29" s="10"/>
      <c r="L29" s="10"/>
      <c r="M29" s="12">
        <f>SUM(M20:M28)</f>
        <v>827961.24666666659</v>
      </c>
    </row>
    <row r="30" spans="1:13" x14ac:dyDescent="0.25">
      <c r="A30" s="7"/>
      <c r="B30" s="7"/>
      <c r="C30" s="7"/>
      <c r="D30" s="7"/>
      <c r="E30" s="3"/>
      <c r="F30" s="3"/>
      <c r="G30" s="3"/>
      <c r="H30" s="3"/>
      <c r="I30" s="7"/>
      <c r="J30" s="7"/>
      <c r="K30" s="7"/>
      <c r="L30" s="7"/>
      <c r="M30" s="3"/>
    </row>
    <row r="31" spans="1:13" s="7" customFormat="1" x14ac:dyDescent="0.25">
      <c r="A31" s="41" t="s">
        <v>20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</row>
    <row r="32" spans="1:13" s="7" customFormat="1" x14ac:dyDescent="0.25">
      <c r="A32" s="42" t="s">
        <v>19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5" s="7" customFormat="1" ht="15" customHeight="1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1:15" s="17" customFormat="1" x14ac:dyDescent="0.25">
      <c r="A34" s="37" t="s">
        <v>36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16"/>
      <c r="O34" s="16"/>
    </row>
    <row r="40" spans="1:15" x14ac:dyDescent="0.25">
      <c r="L40" s="30"/>
    </row>
  </sheetData>
  <mergeCells count="18">
    <mergeCell ref="L18:L19"/>
    <mergeCell ref="A18:A19"/>
    <mergeCell ref="G3:M3"/>
    <mergeCell ref="B18:B19"/>
    <mergeCell ref="C18:D18"/>
    <mergeCell ref="A34:M34"/>
    <mergeCell ref="A33:M33"/>
    <mergeCell ref="J12:K12"/>
    <mergeCell ref="B14:L14"/>
    <mergeCell ref="A31:M31"/>
    <mergeCell ref="A32:M32"/>
    <mergeCell ref="M18:M19"/>
    <mergeCell ref="A17:B17"/>
    <mergeCell ref="C17:D17"/>
    <mergeCell ref="H18:H19"/>
    <mergeCell ref="I18:I19"/>
    <mergeCell ref="J18:J19"/>
    <mergeCell ref="K18:K19"/>
  </mergeCells>
  <conditionalFormatting sqref="L20:L29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9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2023-03-15T04:44:23Z</dcterms:modified>
</cp:coreProperties>
</file>