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5" i="1" l="1"/>
  <c r="F28" i="1" l="1"/>
  <c r="G28" i="1"/>
  <c r="E28" i="1"/>
  <c r="J19" i="1"/>
  <c r="O19" i="1" s="1"/>
  <c r="J20" i="1"/>
  <c r="O20" i="1" s="1"/>
  <c r="J21" i="1"/>
  <c r="O21" i="1" s="1"/>
  <c r="J22" i="1"/>
  <c r="O22" i="1" s="1"/>
  <c r="J23" i="1"/>
  <c r="O23" i="1" s="1"/>
  <c r="J24" i="1"/>
  <c r="O24" i="1" s="1"/>
  <c r="J25" i="1"/>
  <c r="O25" i="1" s="1"/>
  <c r="J26" i="1"/>
  <c r="O26" i="1" s="1"/>
  <c r="J27" i="1"/>
  <c r="O27" i="1" s="1"/>
  <c r="H28" i="1"/>
  <c r="I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J18" i="1"/>
  <c r="O18" i="1" s="1"/>
  <c r="M25" i="1" l="1"/>
  <c r="N25" i="1" s="1"/>
  <c r="M27" i="1"/>
  <c r="N27" i="1" s="1"/>
  <c r="M23" i="1"/>
  <c r="N23" i="1" s="1"/>
  <c r="M21" i="1"/>
  <c r="N21" i="1" s="1"/>
  <c r="M19" i="1"/>
  <c r="N19" i="1" s="1"/>
  <c r="M18" i="1"/>
  <c r="N18" i="1" s="1"/>
  <c r="M22" i="1"/>
  <c r="N22" i="1" s="1"/>
  <c r="M26" i="1"/>
  <c r="N26" i="1" s="1"/>
  <c r="M20" i="1"/>
  <c r="N20" i="1" s="1"/>
  <c r="M24" i="1"/>
  <c r="N24" i="1" s="1"/>
</calcChain>
</file>

<file path=xl/sharedStrings.xml><?xml version="1.0" encoding="utf-8"?>
<sst xmlns="http://schemas.openxmlformats.org/spreadsheetml/2006/main" count="60" uniqueCount="47">
  <si>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</si>
  <si>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</si>
  <si>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</si>
  <si>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</si>
  <si>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</si>
  <si>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</si>
  <si>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</si>
  <si>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</si>
  <si>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</si>
  <si>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</si>
  <si>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</si>
  <si>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</si>
  <si>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</si>
  <si>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</si>
  <si>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</si>
  <si>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</si>
  <si>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</si>
  <si>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</si>
  <si>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</si>
  <si>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</si>
  <si>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</si>
  <si>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</si>
  <si>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</si>
  <si>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</si>
  <si>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</si>
  <si>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</si>
  <si>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</t>
  </si>
  <si>
    <t>Уп.</t>
  </si>
  <si>
    <t>Источник № 1</t>
  </si>
  <si>
    <t>Источник № 2</t>
  </si>
  <si>
    <t>Источник № 3</t>
  </si>
  <si>
    <t xml:space="preserve">Железа протеин сукцинилат (Ферлатум)  </t>
  </si>
  <si>
    <t xml:space="preserve">Железа сульфат+Аскорбиновая кислота (Сорбифер дурулес) </t>
  </si>
  <si>
    <t xml:space="preserve">Прогестерон (Ипрожин)  </t>
  </si>
  <si>
    <t xml:space="preserve">Прогестерон (Ипрожин)   </t>
  </si>
  <si>
    <t xml:space="preserve">Клотримазол (Клотримазол) </t>
  </si>
  <si>
    <t xml:space="preserve">Амоксициллин+Клавулановая кислота (Экоклав) </t>
  </si>
  <si>
    <t xml:space="preserve">Метилдопа (Допегит) </t>
  </si>
  <si>
    <t xml:space="preserve">Хлоргексидин (Гексикон) </t>
  </si>
  <si>
    <t xml:space="preserve">Эноксапарин натрия (Эниксум) </t>
  </si>
  <si>
    <t xml:space="preserve">Нифедипин (Нифекард  XL) </t>
  </si>
  <si>
    <t>КП вх.1139-03/23 от 13.03.2023</t>
  </si>
  <si>
    <t>КП вх.1140-03/23 от 13.03.2023</t>
  </si>
  <si>
    <t>КП вх.1141-03/23 от 13.03.2023</t>
  </si>
  <si>
    <t>Исходя из имеющегося у Заказчика объёма финансового обеспечения для осуществления закупки НМЦД устанавливается в размере 1021984 руб. (один миллион двадцать одна тысяча девятьсот восемьдесят четыре рубля 00 копеек)</t>
  </si>
  <si>
    <t>№ 075-23</t>
  </si>
  <si>
    <t>на отпуск лекарственных препаратов по льготным рецептам женщинам в период беременности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</si>
</sst>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right" indent="15"/>
    </xf>
    <xf numFmtId="0" fontId="4" fillId="0" borderId="0" xfId="0" applyFont="1" applyAlignment="1">
      <alignment horizontal="right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85" zoomScaleNormal="85" zoomScalePageLayoutView="70" workbookViewId="0">
      <selection activeCell="E28" sqref="E28"/>
    </sheetView>
  </sheetViews>
  <sheetFormatPr defaultRowHeight="15" x14ac:dyDescent="0.25"/>
  <cols>
    <col min="1" max="1" width="9.140625" style="13"/>
    <col min="2" max="2" width="27.28515625" style="13" customWidth="1"/>
    <col min="3" max="4" width="9.140625" style="13"/>
    <col min="5" max="5" width="17.5703125" style="14" customWidth="1"/>
    <col min="6" max="6" width="16.42578125" style="14" customWidth="1"/>
    <col min="7" max="7" width="16.85546875" style="14" customWidth="1"/>
    <col min="8" max="8" width="14.7109375" style="14" hidden="1" customWidth="1"/>
    <col min="9" max="9" width="14.42578125" style="14" hidden="1" customWidth="1"/>
    <col min="10" max="10" width="13.7109375" style="14" customWidth="1"/>
    <col min="11" max="11" width="8.5703125" style="13" customWidth="1"/>
    <col min="12" max="12" width="12.5703125" style="13" customWidth="1"/>
    <col min="13" max="13" width="10.28515625" style="13" customWidth="1"/>
    <col min="14" max="14" width="14.28515625" style="13" customWidth="1"/>
    <col min="15" max="15" width="13.28515625" style="14" customWidth="1"/>
    <col min="16" max="16384" width="9.140625" style="3"/>
  </cols>
  <sheetData>
    <row r="1" spans="1:15" x14ac:dyDescent="0.25">
      <c r="A1" s="10"/>
      <c r="B1" s="10"/>
      <c r="C1" s="10"/>
      <c r="D1" s="10"/>
      <c r="E1" s="9"/>
      <c r="F1" s="9"/>
      <c r="G1" s="9"/>
      <c r="H1" s="9"/>
      <c r="I1" s="9"/>
      <c r="J1" s="9"/>
      <c r="K1" s="10"/>
      <c r="L1" s="10"/>
      <c r="M1" s="10"/>
      <c r="N1" s="10"/>
      <c r="O1" s="4" t="s">
        <v>24</v>
      </c>
    </row>
    <row r="2" spans="1:15" x14ac:dyDescent="0.25">
      <c r="A2" s="10"/>
      <c r="B2" s="10"/>
      <c r="C2" s="10"/>
      <c r="D2" s="10"/>
      <c r="E2" s="9"/>
      <c r="F2" s="9"/>
      <c r="G2" s="9"/>
      <c r="H2" s="9"/>
      <c r="I2" s="9"/>
      <c r="J2" s="9"/>
      <c r="K2" s="10"/>
      <c r="L2" s="10"/>
      <c r="M2" s="10"/>
      <c r="N2" s="10"/>
      <c r="O2" s="4" t="s">
        <v>25</v>
      </c>
    </row>
    <row r="3" spans="1:15" x14ac:dyDescent="0.25">
      <c r="A3" s="10"/>
      <c r="B3" s="10"/>
      <c r="C3" s="10"/>
      <c r="D3" s="10"/>
      <c r="E3" s="9"/>
      <c r="F3" s="9"/>
      <c r="G3" s="9"/>
      <c r="H3" s="9"/>
      <c r="I3" s="9"/>
      <c r="J3" s="9"/>
      <c r="K3" s="10"/>
      <c r="L3" s="10"/>
      <c r="M3" s="10"/>
      <c r="N3" s="10"/>
      <c r="O3" s="4" t="s">
        <v>46</v>
      </c>
    </row>
    <row r="4" spans="1:15" x14ac:dyDescent="0.25">
      <c r="A4" s="10"/>
      <c r="B4" s="10"/>
      <c r="C4" s="10"/>
      <c r="D4" s="10"/>
      <c r="E4" s="9"/>
      <c r="F4" s="9"/>
      <c r="G4" s="9"/>
      <c r="H4" s="9"/>
      <c r="I4" s="9"/>
      <c r="J4" s="9"/>
      <c r="K4" s="10"/>
      <c r="L4" s="10"/>
      <c r="M4" s="10"/>
      <c r="N4" s="10"/>
      <c r="O4" s="4" t="s">
        <v>26</v>
      </c>
    </row>
    <row r="5" spans="1:15" x14ac:dyDescent="0.25">
      <c r="A5" s="10"/>
      <c r="B5" s="10"/>
      <c r="C5" s="10"/>
      <c r="D5" s="10"/>
      <c r="E5" s="9"/>
      <c r="F5" s="9"/>
      <c r="G5" s="9"/>
      <c r="H5" s="9"/>
      <c r="I5" s="9"/>
      <c r="J5" s="9"/>
      <c r="K5" s="10"/>
      <c r="L5" s="10"/>
      <c r="M5" s="10"/>
      <c r="N5" s="10"/>
      <c r="O5" s="4"/>
    </row>
    <row r="6" spans="1:15" x14ac:dyDescent="0.25">
      <c r="A6" s="10"/>
      <c r="B6" s="10"/>
      <c r="C6" s="10"/>
      <c r="D6" s="10"/>
      <c r="E6" s="9"/>
      <c r="F6" s="9"/>
      <c r="G6" s="9"/>
      <c r="H6" s="9"/>
      <c r="I6" s="9"/>
      <c r="J6" s="9"/>
      <c r="K6" s="10"/>
      <c r="L6" s="10"/>
      <c r="M6" s="10"/>
      <c r="N6" s="10"/>
      <c r="O6" s="4" t="s">
        <v>45</v>
      </c>
    </row>
    <row r="7" spans="1:15" x14ac:dyDescent="0.2">
      <c r="A7" s="10"/>
      <c r="B7" s="10"/>
      <c r="C7" s="10"/>
      <c r="D7" s="10"/>
      <c r="E7" s="9"/>
      <c r="F7" s="9"/>
      <c r="G7" s="9"/>
      <c r="H7" s="9"/>
      <c r="I7" s="9"/>
      <c r="J7" s="9"/>
      <c r="K7" s="10"/>
      <c r="L7" s="10"/>
      <c r="M7" s="10"/>
      <c r="N7" s="10"/>
      <c r="O7" s="7" t="s">
        <v>13</v>
      </c>
    </row>
    <row r="8" spans="1:15" x14ac:dyDescent="0.2">
      <c r="A8" s="10"/>
      <c r="B8" s="10"/>
      <c r="C8" s="10"/>
      <c r="D8" s="10"/>
      <c r="E8" s="9"/>
      <c r="F8" s="9"/>
      <c r="G8" s="9"/>
      <c r="H8" s="9"/>
      <c r="I8" s="9"/>
      <c r="J8" s="9"/>
      <c r="K8" s="10"/>
      <c r="L8" s="10"/>
      <c r="M8" s="10"/>
      <c r="N8" s="10"/>
      <c r="O8" s="8" t="s">
        <v>18</v>
      </c>
    </row>
    <row r="9" spans="1:15" x14ac:dyDescent="0.2">
      <c r="A9" s="10"/>
      <c r="B9" s="10"/>
      <c r="C9" s="10"/>
      <c r="D9" s="10"/>
      <c r="E9" s="9"/>
      <c r="F9" s="9"/>
      <c r="G9" s="9"/>
      <c r="H9" s="9"/>
      <c r="I9" s="9"/>
      <c r="J9" s="9"/>
      <c r="K9" s="10"/>
      <c r="L9" s="10"/>
      <c r="M9" s="10"/>
      <c r="N9" s="10"/>
      <c r="O9" s="8" t="s">
        <v>14</v>
      </c>
    </row>
    <row r="10" spans="1:15" x14ac:dyDescent="0.25">
      <c r="A10" s="10"/>
      <c r="B10" s="10"/>
      <c r="C10" s="10"/>
      <c r="D10" s="10"/>
      <c r="E10" s="9"/>
      <c r="F10" s="9"/>
      <c r="G10" s="9"/>
      <c r="H10" s="9"/>
      <c r="I10" s="9"/>
      <c r="J10" s="9"/>
      <c r="K10" s="10"/>
      <c r="L10" s="10"/>
      <c r="M10" s="10"/>
      <c r="N10" s="10"/>
      <c r="O10" s="9"/>
    </row>
    <row r="11" spans="1:15" x14ac:dyDescent="0.25">
      <c r="A11" s="10"/>
      <c r="B11" s="10"/>
      <c r="C11" s="10"/>
      <c r="D11" s="10"/>
      <c r="E11" s="9"/>
      <c r="F11" s="9"/>
      <c r="G11" s="9"/>
      <c r="H11" s="9"/>
      <c r="I11" s="9"/>
      <c r="J11" s="9"/>
      <c r="K11" s="10"/>
      <c r="L11" s="24" t="s">
        <v>17</v>
      </c>
      <c r="M11" s="24"/>
      <c r="N11" s="10"/>
      <c r="O11" s="9" t="s">
        <v>15</v>
      </c>
    </row>
    <row r="12" spans="1:15" x14ac:dyDescent="0.25">
      <c r="A12" s="10"/>
      <c r="B12" s="10"/>
      <c r="C12" s="10"/>
      <c r="D12" s="10"/>
      <c r="E12" s="9"/>
      <c r="F12" s="9"/>
      <c r="G12" s="9"/>
      <c r="H12" s="9"/>
      <c r="I12" s="9"/>
      <c r="J12" s="9"/>
      <c r="K12" s="10"/>
      <c r="L12" s="10"/>
      <c r="M12" s="10"/>
      <c r="N12" s="10"/>
      <c r="O12" s="9"/>
    </row>
    <row r="13" spans="1:15" x14ac:dyDescent="0.25">
      <c r="A13" s="10"/>
      <c r="B13" s="24" t="s">
        <v>16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9"/>
    </row>
    <row r="14" spans="1:15" x14ac:dyDescent="0.25">
      <c r="A14" s="10"/>
      <c r="B14" s="10"/>
      <c r="C14" s="10"/>
      <c r="D14" s="10"/>
      <c r="E14" s="9"/>
      <c r="F14" s="9"/>
      <c r="G14" s="9"/>
      <c r="H14" s="9"/>
      <c r="I14" s="9"/>
      <c r="J14" s="9"/>
      <c r="K14" s="10"/>
      <c r="L14" s="10"/>
      <c r="M14" s="10"/>
      <c r="N14" s="10"/>
      <c r="O14" s="9"/>
    </row>
    <row r="15" spans="1:15" s="10" customFormat="1" ht="45" x14ac:dyDescent="0.25">
      <c r="A15" s="27" t="s">
        <v>11</v>
      </c>
      <c r="B15" s="28"/>
      <c r="C15" s="29">
        <f>SUMIF(O18:O28,"&gt;0")</f>
        <v>1036104.6666666666</v>
      </c>
      <c r="D15" s="28"/>
      <c r="E15" s="16" t="s">
        <v>41</v>
      </c>
      <c r="F15" s="16" t="s">
        <v>42</v>
      </c>
      <c r="G15" s="17" t="s">
        <v>43</v>
      </c>
      <c r="H15" s="11"/>
      <c r="I15" s="2"/>
      <c r="J15" s="2"/>
      <c r="K15" s="1"/>
      <c r="L15" s="1"/>
      <c r="M15" s="1"/>
      <c r="N15" s="1"/>
      <c r="O15" s="2"/>
    </row>
    <row r="16" spans="1:15" s="10" customFormat="1" ht="12.75" x14ac:dyDescent="0.25">
      <c r="A16" s="21" t="s">
        <v>0</v>
      </c>
      <c r="B16" s="21" t="s">
        <v>1</v>
      </c>
      <c r="C16" s="21" t="s">
        <v>2</v>
      </c>
      <c r="D16" s="21"/>
      <c r="E16" s="2" t="s">
        <v>28</v>
      </c>
      <c r="F16" s="2" t="s">
        <v>29</v>
      </c>
      <c r="G16" s="2" t="s">
        <v>30</v>
      </c>
      <c r="H16" s="2" t="s">
        <v>19</v>
      </c>
      <c r="I16" s="2" t="s">
        <v>20</v>
      </c>
      <c r="J16" s="30" t="s">
        <v>12</v>
      </c>
      <c r="K16" s="21" t="s">
        <v>8</v>
      </c>
      <c r="L16" s="21" t="s">
        <v>9</v>
      </c>
      <c r="M16" s="21" t="s">
        <v>10</v>
      </c>
      <c r="N16" s="21" t="s">
        <v>6</v>
      </c>
      <c r="O16" s="26" t="s">
        <v>7</v>
      </c>
    </row>
    <row r="17" spans="1:15" s="10" customFormat="1" ht="12.75" x14ac:dyDescent="0.25">
      <c r="A17" s="21"/>
      <c r="B17" s="22"/>
      <c r="C17" s="12" t="s">
        <v>3</v>
      </c>
      <c r="D17" s="12" t="s">
        <v>4</v>
      </c>
      <c r="E17" s="2" t="s">
        <v>5</v>
      </c>
      <c r="F17" s="2" t="s">
        <v>5</v>
      </c>
      <c r="G17" s="2" t="s">
        <v>5</v>
      </c>
      <c r="H17" s="2" t="s">
        <v>5</v>
      </c>
      <c r="I17" s="2" t="s">
        <v>5</v>
      </c>
      <c r="J17" s="31"/>
      <c r="K17" s="21"/>
      <c r="L17" s="21"/>
      <c r="M17" s="21"/>
      <c r="N17" s="21"/>
      <c r="O17" s="26"/>
    </row>
    <row r="18" spans="1:15" s="10" customFormat="1" ht="25.5" x14ac:dyDescent="0.25">
      <c r="A18" s="15">
        <v>1</v>
      </c>
      <c r="B18" s="32" t="s">
        <v>31</v>
      </c>
      <c r="C18" s="33" t="s">
        <v>27</v>
      </c>
      <c r="D18" s="33">
        <v>350</v>
      </c>
      <c r="E18" s="18">
        <v>1320</v>
      </c>
      <c r="F18" s="17">
        <v>1325</v>
      </c>
      <c r="G18" s="17">
        <v>1350</v>
      </c>
      <c r="H18" s="2"/>
      <c r="I18" s="2"/>
      <c r="J18" s="2">
        <f t="shared" ref="J18:J27" si="0">AVERAGE(E18:I18)</f>
        <v>1331.6666666666667</v>
      </c>
      <c r="K18" s="1">
        <f t="shared" ref="K18:K27" si="1">COUNT(E18:I18)</f>
        <v>3</v>
      </c>
      <c r="L18" s="1">
        <f t="shared" ref="L18:L27" si="2">STDEV(E18:I18)</f>
        <v>16.072751268321593</v>
      </c>
      <c r="M18" s="1">
        <f t="shared" ref="M18:M27" si="3">L18/J18*100</f>
        <v>1.2069650514384174</v>
      </c>
      <c r="N18" s="1" t="str">
        <f>IF(M18&lt;33,"ОДНОРОДНЫЕ","НЕОДНОРОДНЫЕ")</f>
        <v>ОДНОРОДНЫЕ</v>
      </c>
      <c r="O18" s="2">
        <f t="shared" ref="O18:O27" si="4">D18*J18</f>
        <v>466083.33333333337</v>
      </c>
    </row>
    <row r="19" spans="1:15" s="10" customFormat="1" ht="25.5" x14ac:dyDescent="0.25">
      <c r="A19" s="15">
        <v>2</v>
      </c>
      <c r="B19" s="32" t="s">
        <v>32</v>
      </c>
      <c r="C19" s="33" t="s">
        <v>27</v>
      </c>
      <c r="D19" s="33">
        <v>100</v>
      </c>
      <c r="E19" s="18">
        <v>780</v>
      </c>
      <c r="F19" s="17">
        <v>788</v>
      </c>
      <c r="G19" s="17">
        <v>790</v>
      </c>
      <c r="H19" s="2"/>
      <c r="I19" s="2"/>
      <c r="J19" s="2">
        <f t="shared" si="0"/>
        <v>786</v>
      </c>
      <c r="K19" s="1">
        <f t="shared" si="1"/>
        <v>3</v>
      </c>
      <c r="L19" s="1">
        <f t="shared" si="2"/>
        <v>5.2915026221291814</v>
      </c>
      <c r="M19" s="1">
        <f t="shared" si="3"/>
        <v>0.67321916312076102</v>
      </c>
      <c r="N19" s="1" t="str">
        <f t="shared" ref="N19:N27" si="5">IF(M19&lt;33,"ОДНОРОДНЫЕ","НЕОДНОРОДНЫЕ")</f>
        <v>ОДНОРОДНЫЕ</v>
      </c>
      <c r="O19" s="2">
        <f t="shared" si="4"/>
        <v>78600</v>
      </c>
    </row>
    <row r="20" spans="1:15" s="10" customFormat="1" x14ac:dyDescent="0.25">
      <c r="A20" s="15">
        <v>3</v>
      </c>
      <c r="B20" s="32" t="s">
        <v>33</v>
      </c>
      <c r="C20" s="33" t="s">
        <v>27</v>
      </c>
      <c r="D20" s="33">
        <v>200</v>
      </c>
      <c r="E20" s="18">
        <v>484</v>
      </c>
      <c r="F20" s="17">
        <v>492</v>
      </c>
      <c r="G20" s="17">
        <v>515</v>
      </c>
      <c r="H20" s="2"/>
      <c r="I20" s="2"/>
      <c r="J20" s="2">
        <f t="shared" si="0"/>
        <v>497</v>
      </c>
      <c r="K20" s="1">
        <f t="shared" si="1"/>
        <v>3</v>
      </c>
      <c r="L20" s="1">
        <f t="shared" si="2"/>
        <v>16.093476939431081</v>
      </c>
      <c r="M20" s="1">
        <f t="shared" si="3"/>
        <v>3.23812413268231</v>
      </c>
      <c r="N20" s="1" t="str">
        <f t="shared" si="5"/>
        <v>ОДНОРОДНЫЕ</v>
      </c>
      <c r="O20" s="2">
        <f t="shared" si="4"/>
        <v>99400</v>
      </c>
    </row>
    <row r="21" spans="1:15" s="10" customFormat="1" x14ac:dyDescent="0.25">
      <c r="A21" s="15">
        <v>4</v>
      </c>
      <c r="B21" s="32" t="s">
        <v>34</v>
      </c>
      <c r="C21" s="33" t="s">
        <v>27</v>
      </c>
      <c r="D21" s="33">
        <v>400</v>
      </c>
      <c r="E21" s="18">
        <v>578</v>
      </c>
      <c r="F21" s="17">
        <v>582</v>
      </c>
      <c r="G21" s="17">
        <v>612</v>
      </c>
      <c r="H21" s="2"/>
      <c r="I21" s="2"/>
      <c r="J21" s="2">
        <f t="shared" si="0"/>
        <v>590.66666666666663</v>
      </c>
      <c r="K21" s="1">
        <f t="shared" si="1"/>
        <v>3</v>
      </c>
      <c r="L21" s="1">
        <f t="shared" si="2"/>
        <v>18.58314648635514</v>
      </c>
      <c r="M21" s="1">
        <f t="shared" si="3"/>
        <v>3.1461308949811189</v>
      </c>
      <c r="N21" s="1" t="str">
        <f t="shared" si="5"/>
        <v>ОДНОРОДНЫЕ</v>
      </c>
      <c r="O21" s="2">
        <f t="shared" si="4"/>
        <v>236266.66666666666</v>
      </c>
    </row>
    <row r="22" spans="1:15" s="10" customFormat="1" x14ac:dyDescent="0.25">
      <c r="A22" s="15">
        <v>5</v>
      </c>
      <c r="B22" s="32" t="s">
        <v>35</v>
      </c>
      <c r="C22" s="33" t="s">
        <v>27</v>
      </c>
      <c r="D22" s="33">
        <v>150</v>
      </c>
      <c r="E22" s="18">
        <v>73</v>
      </c>
      <c r="F22" s="17">
        <v>75</v>
      </c>
      <c r="G22" s="17">
        <v>81</v>
      </c>
      <c r="H22" s="2"/>
      <c r="I22" s="2"/>
      <c r="J22" s="2">
        <f t="shared" si="0"/>
        <v>76.333333333333329</v>
      </c>
      <c r="K22" s="1">
        <f t="shared" si="1"/>
        <v>3</v>
      </c>
      <c r="L22" s="1">
        <f t="shared" si="2"/>
        <v>4.1633319989322652</v>
      </c>
      <c r="M22" s="1">
        <f t="shared" si="3"/>
        <v>5.4541467234920509</v>
      </c>
      <c r="N22" s="1" t="str">
        <f t="shared" si="5"/>
        <v>ОДНОРОДНЫЕ</v>
      </c>
      <c r="O22" s="2">
        <f t="shared" si="4"/>
        <v>11450</v>
      </c>
    </row>
    <row r="23" spans="1:15" s="10" customFormat="1" ht="25.5" x14ac:dyDescent="0.25">
      <c r="A23" s="15">
        <v>6</v>
      </c>
      <c r="B23" s="32" t="s">
        <v>36</v>
      </c>
      <c r="C23" s="33" t="s">
        <v>27</v>
      </c>
      <c r="D23" s="33">
        <v>5</v>
      </c>
      <c r="E23" s="18">
        <v>486</v>
      </c>
      <c r="F23" s="17">
        <v>488</v>
      </c>
      <c r="G23" s="17">
        <v>502</v>
      </c>
      <c r="H23" s="2"/>
      <c r="I23" s="2"/>
      <c r="J23" s="2">
        <f t="shared" si="0"/>
        <v>492</v>
      </c>
      <c r="K23" s="1">
        <f t="shared" si="1"/>
        <v>3</v>
      </c>
      <c r="L23" s="1">
        <f t="shared" si="2"/>
        <v>8.717797887081348</v>
      </c>
      <c r="M23" s="1">
        <f t="shared" si="3"/>
        <v>1.7719101396506804</v>
      </c>
      <c r="N23" s="1" t="str">
        <f t="shared" si="5"/>
        <v>ОДНОРОДНЫЕ</v>
      </c>
      <c r="O23" s="2">
        <f t="shared" si="4"/>
        <v>2460</v>
      </c>
    </row>
    <row r="24" spans="1:15" s="10" customFormat="1" x14ac:dyDescent="0.25">
      <c r="A24" s="15">
        <v>7</v>
      </c>
      <c r="B24" s="32" t="s">
        <v>37</v>
      </c>
      <c r="C24" s="33" t="s">
        <v>27</v>
      </c>
      <c r="D24" s="33">
        <v>60</v>
      </c>
      <c r="E24" s="18">
        <v>648</v>
      </c>
      <c r="F24" s="17">
        <v>652</v>
      </c>
      <c r="G24" s="17">
        <v>658</v>
      </c>
      <c r="H24" s="2"/>
      <c r="I24" s="2"/>
      <c r="J24" s="2">
        <f t="shared" si="0"/>
        <v>652.66666666666663</v>
      </c>
      <c r="K24" s="1">
        <f t="shared" si="1"/>
        <v>3</v>
      </c>
      <c r="L24" s="1">
        <f t="shared" si="2"/>
        <v>5.0332229568471663</v>
      </c>
      <c r="M24" s="1">
        <f t="shared" si="3"/>
        <v>0.77117818542091421</v>
      </c>
      <c r="N24" s="1" t="str">
        <f t="shared" si="5"/>
        <v>ОДНОРОДНЫЕ</v>
      </c>
      <c r="O24" s="2">
        <f t="shared" si="4"/>
        <v>39160</v>
      </c>
    </row>
    <row r="25" spans="1:15" s="10" customFormat="1" x14ac:dyDescent="0.25">
      <c r="A25" s="15">
        <v>8</v>
      </c>
      <c r="B25" s="32" t="s">
        <v>38</v>
      </c>
      <c r="C25" s="33" t="s">
        <v>27</v>
      </c>
      <c r="D25" s="33">
        <v>100</v>
      </c>
      <c r="E25" s="18">
        <v>404</v>
      </c>
      <c r="F25" s="17">
        <v>424</v>
      </c>
      <c r="G25" s="17">
        <v>408</v>
      </c>
      <c r="H25" s="2"/>
      <c r="I25" s="2"/>
      <c r="J25" s="2">
        <f t="shared" si="0"/>
        <v>412</v>
      </c>
      <c r="K25" s="1">
        <f t="shared" si="1"/>
        <v>3</v>
      </c>
      <c r="L25" s="1">
        <f t="shared" si="2"/>
        <v>10.583005244258363</v>
      </c>
      <c r="M25" s="1">
        <f t="shared" si="3"/>
        <v>2.5686905932665929</v>
      </c>
      <c r="N25" s="1" t="str">
        <f t="shared" si="5"/>
        <v>ОДНОРОДНЫЕ</v>
      </c>
      <c r="O25" s="2">
        <f t="shared" si="4"/>
        <v>41200</v>
      </c>
    </row>
    <row r="26" spans="1:15" s="10" customFormat="1" x14ac:dyDescent="0.25">
      <c r="A26" s="15">
        <v>9</v>
      </c>
      <c r="B26" s="32" t="s">
        <v>39</v>
      </c>
      <c r="C26" s="33" t="s">
        <v>27</v>
      </c>
      <c r="D26" s="33">
        <v>30</v>
      </c>
      <c r="E26" s="19">
        <v>2010</v>
      </c>
      <c r="F26" s="20">
        <v>2015</v>
      </c>
      <c r="G26" s="17">
        <v>2020</v>
      </c>
      <c r="H26" s="2"/>
      <c r="I26" s="2"/>
      <c r="J26" s="2">
        <f t="shared" si="0"/>
        <v>2015</v>
      </c>
      <c r="K26" s="1">
        <f t="shared" si="1"/>
        <v>3</v>
      </c>
      <c r="L26" s="1">
        <f t="shared" si="2"/>
        <v>5</v>
      </c>
      <c r="M26" s="1">
        <f t="shared" si="3"/>
        <v>0.24813895781637718</v>
      </c>
      <c r="N26" s="1" t="str">
        <f t="shared" si="5"/>
        <v>ОДНОРОДНЫЕ</v>
      </c>
      <c r="O26" s="2">
        <f t="shared" si="4"/>
        <v>60450</v>
      </c>
    </row>
    <row r="27" spans="1:15" s="10" customFormat="1" x14ac:dyDescent="0.25">
      <c r="A27" s="15">
        <v>10</v>
      </c>
      <c r="B27" s="32" t="s">
        <v>40</v>
      </c>
      <c r="C27" s="33" t="s">
        <v>27</v>
      </c>
      <c r="D27" s="33">
        <v>4</v>
      </c>
      <c r="E27" s="18">
        <v>256</v>
      </c>
      <c r="F27" s="17">
        <v>262</v>
      </c>
      <c r="G27" s="17">
        <v>258</v>
      </c>
      <c r="H27" s="2"/>
      <c r="I27" s="2"/>
      <c r="J27" s="2">
        <f t="shared" si="0"/>
        <v>258.66666666666669</v>
      </c>
      <c r="K27" s="1">
        <f t="shared" si="1"/>
        <v>3</v>
      </c>
      <c r="L27" s="1">
        <f t="shared" si="2"/>
        <v>3.0550504633038935</v>
      </c>
      <c r="M27" s="1">
        <f t="shared" si="3"/>
        <v>1.1810762100401651</v>
      </c>
      <c r="N27" s="1" t="str">
        <f t="shared" si="5"/>
        <v>ОДНОРОДНЫЕ</v>
      </c>
      <c r="O27" s="2">
        <f t="shared" si="4"/>
        <v>1034.6666666666667</v>
      </c>
    </row>
    <row r="28" spans="1:15" s="10" customFormat="1" x14ac:dyDescent="0.25">
      <c r="A28" s="1"/>
      <c r="B28" s="5" t="s">
        <v>22</v>
      </c>
      <c r="C28" s="6"/>
      <c r="D28" s="6"/>
      <c r="E28" s="17">
        <f>SUMPRODUCT($D$18:$D$27,E18:E27)</f>
        <v>1021984</v>
      </c>
      <c r="F28" s="17">
        <f>SUMPRODUCT($D$18:$D$27,F18:F27)</f>
        <v>1030458</v>
      </c>
      <c r="G28" s="17">
        <f>SUMPRODUCT($D$18:$D$27,G18:G27)</f>
        <v>1055872</v>
      </c>
      <c r="H28" s="2">
        <f>SUM(H18:H27)</f>
        <v>0</v>
      </c>
      <c r="I28" s="2">
        <f>SUM(I18:I27)</f>
        <v>0</v>
      </c>
      <c r="J28" s="2"/>
      <c r="K28" s="1"/>
      <c r="L28" s="1"/>
      <c r="M28" s="1"/>
      <c r="N28" s="1"/>
      <c r="O28" s="2"/>
    </row>
    <row r="29" spans="1:15" x14ac:dyDescent="0.25">
      <c r="A29" s="10"/>
      <c r="B29" s="10"/>
      <c r="C29" s="10"/>
      <c r="D29" s="10"/>
      <c r="E29" s="9"/>
      <c r="F29" s="9"/>
      <c r="G29" s="9"/>
      <c r="H29" s="9"/>
      <c r="I29" s="9"/>
      <c r="J29" s="9"/>
      <c r="K29" s="10"/>
      <c r="L29" s="10"/>
      <c r="M29" s="10"/>
      <c r="N29" s="10"/>
      <c r="O29" s="9"/>
    </row>
    <row r="30" spans="1:15" x14ac:dyDescent="0.25">
      <c r="A30" s="25" t="s">
        <v>23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5" ht="29.25" customHeight="1" x14ac:dyDescent="0.25">
      <c r="A31" s="25" t="s">
        <v>21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5" ht="27" customHeight="1" x14ac:dyDescent="0.25">
      <c r="A32" s="23" t="s">
        <v>44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</sheetData>
  <mergeCells count="16">
    <mergeCell ref="B16:B17"/>
    <mergeCell ref="C16:D16"/>
    <mergeCell ref="A32:O32"/>
    <mergeCell ref="L11:M11"/>
    <mergeCell ref="B13:N13"/>
    <mergeCell ref="A30:O30"/>
    <mergeCell ref="A31:O31"/>
    <mergeCell ref="O16:O17"/>
    <mergeCell ref="A15:B15"/>
    <mergeCell ref="C15:D15"/>
    <mergeCell ref="J16:J17"/>
    <mergeCell ref="K16:K17"/>
    <mergeCell ref="L16:L17"/>
    <mergeCell ref="M16:M17"/>
    <mergeCell ref="N16:N17"/>
    <mergeCell ref="A16:A17"/>
  </mergeCells>
  <conditionalFormatting sqref="N18:N28">
    <cfRule type="containsText" dxfId="5" priority="4" operator="containsText" text="НЕ">
      <formula>NOT(ISERROR(SEARCH("НЕ",N18)))</formula>
    </cfRule>
    <cfRule type="containsText" dxfId="4" priority="5" operator="containsText" text="ОДНОРОДНЫЕ">
      <formula>NOT(ISERROR(SEARCH("ОДНОРОДНЫЕ",N18)))</formula>
    </cfRule>
    <cfRule type="containsText" dxfId="3" priority="6" operator="containsText" text="НЕОДНОРОДНЫЕ">
      <formula>NOT(ISERROR(SEARCH("НЕОДНОРОДНЫЕ",N18)))</formula>
    </cfRule>
  </conditionalFormatting>
  <conditionalFormatting sqref="N18:N28">
    <cfRule type="containsText" dxfId="2" priority="1" operator="containsText" text="НЕОДНОРОДНЫЕ">
      <formula>NOT(ISERROR(SEARCH("НЕОДНОРОДНЫЕ",N18)))</formula>
    </cfRule>
    <cfRule type="containsText" dxfId="1" priority="2" operator="containsText" text="ОДНОРОДНЫЕ">
      <formula>NOT(ISERROR(SEARCH("ОДНОРОДНЫЕ",N18)))</formula>
    </cfRule>
    <cfRule type="containsText" dxfId="0" priority="3" operator="containsText" text="НЕОДНОРОДНЫЕ">
      <formula>NOT(ISERROR(SEARCH("НЕОДНОРОДНЫЕ",N18)))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2023-04-03T07:30:08Z</dcterms:modified>
</cp:coreProperties>
</file>