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F21" i="1"/>
  <c r="G21" i="1"/>
  <c r="E22" i="1" l="1"/>
  <c r="G22" i="1"/>
  <c r="F22" i="1"/>
  <c r="L24" i="1"/>
  <c r="K24" i="1"/>
  <c r="L23" i="1"/>
  <c r="K23" i="1"/>
  <c r="J24" i="1"/>
  <c r="J23" i="1"/>
  <c r="O23" i="1" s="1"/>
  <c r="L25" i="1"/>
  <c r="J25" i="1"/>
  <c r="O25" i="1" s="1"/>
  <c r="K25" i="1"/>
  <c r="M25" i="1" l="1"/>
  <c r="J21" i="1"/>
  <c r="O21" i="1" s="1"/>
  <c r="K22" i="1"/>
  <c r="K21" i="1"/>
  <c r="L22" i="1"/>
  <c r="J22" i="1"/>
  <c r="L21" i="1"/>
  <c r="M24" i="1"/>
  <c r="N24" i="1" s="1"/>
  <c r="M23" i="1"/>
  <c r="N23" i="1" s="1"/>
  <c r="O24" i="1"/>
  <c r="N25" i="1"/>
  <c r="M22" i="1" l="1"/>
  <c r="N22" i="1" s="1"/>
  <c r="M21" i="1"/>
  <c r="N21" i="1" s="1"/>
</calcChain>
</file>

<file path=xl/sharedStrings.xml><?xml version="1.0" encoding="utf-8"?>
<sst xmlns="http://schemas.openxmlformats.org/spreadsheetml/2006/main" count="44" uniqueCount="40">
  <si>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</si>
  <si>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</si>
  <si>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</si>
  <si>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</si>
  <si>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</si>
  <si>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</si>
  <si>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</si>
  <si>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</si>
  <si>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</si>
  <si>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</si>
  <si>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</si>
  <si>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</si>
  <si>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</si>
  <si>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</si>
  <si>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</si>
  <si>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</si>
  <si>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</si>
  <si>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</si>
  <si>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</si>
  <si>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</si>
  <si>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</si>
  <si>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</si>
  <si>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</si>
  <si>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</si>
  <si>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</si>
  <si>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мес.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</si>
  <si>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</si>
  <si>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</si>
  <si>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</si>
  <si>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</si>
  <si>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</si>
  <si>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</si>
  <si>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074-23</t>
  </si>
  <si>
    <t>на оказание услуг по техническому обслуживанию и ремонту лифтов в новой детской поликлинике</t>
  </si>
  <si>
    <t>КП вх.1005-03/23 от 06.03.2023</t>
  </si>
  <si>
    <t>КП вх.1006-03/23 от 06.03.2023</t>
  </si>
  <si>
    <t>КП вх.1007-03/23 от 06.03.2023</t>
  </si>
  <si>
    <t>Техническое обслуживание лифтов в количестве 2 шт.</t>
  </si>
  <si>
    <t>(в редакции с изменениями от 10.03.2023 года)</t>
  </si>
  <si>
    <t>Исходя из имеющегося у Заказчика объёма финансового обеспечения для осуществления закупки НМЦД устанавливается в размере 136800 руб. (сто тридцать шесть тысяч восемьсот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</si>
</sst>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85" zoomScaleNormal="85" zoomScalePageLayoutView="70" workbookViewId="0">
      <selection activeCell="R37" sqref="R37"/>
    </sheetView>
  </sheetViews>
  <sheetFormatPr defaultRowHeight="15" x14ac:dyDescent="0.25"/>
  <cols>
    <col min="1" max="1" width="9.140625" style="7"/>
    <col min="2" max="2" width="27.28515625" style="7" customWidth="1"/>
    <col min="3" max="4" width="9.140625" style="7"/>
    <col min="5" max="5" width="14.85546875" style="1" customWidth="1"/>
    <col min="6" max="7" width="14.71093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7" customWidth="1"/>
    <col min="12" max="12" width="12.5703125" style="7" customWidth="1"/>
    <col min="13" max="13" width="10.28515625" style="7" customWidth="1"/>
    <col min="14" max="14" width="16" style="7" customWidth="1"/>
    <col min="15" max="15" width="15.28515625" style="1" customWidth="1"/>
    <col min="16" max="16384" width="9.140625" style="5"/>
  </cols>
  <sheetData>
    <row r="1" spans="1:15" x14ac:dyDescent="0.25">
      <c r="O1" s="6" t="s">
        <v>28</v>
      </c>
    </row>
    <row r="2" spans="1:15" x14ac:dyDescent="0.25">
      <c r="O2" s="6" t="s">
        <v>29</v>
      </c>
    </row>
    <row r="3" spans="1:15" ht="14.45" customHeight="1" x14ac:dyDescent="0.25">
      <c r="O3" s="6" t="s">
        <v>33</v>
      </c>
    </row>
    <row r="4" spans="1:15" ht="14.45" customHeight="1" x14ac:dyDescent="0.25">
      <c r="O4" s="6" t="s">
        <v>30</v>
      </c>
    </row>
    <row r="5" spans="1:15" ht="14.45" customHeight="1" x14ac:dyDescent="0.25">
      <c r="O5" s="6" t="s">
        <v>31</v>
      </c>
    </row>
    <row r="6" spans="1:15" ht="14.45" customHeight="1" x14ac:dyDescent="0.25">
      <c r="O6" s="6" t="s">
        <v>32</v>
      </c>
    </row>
    <row r="7" spans="1:15" x14ac:dyDescent="0.25">
      <c r="K7" s="19" t="s">
        <v>38</v>
      </c>
      <c r="L7" s="19"/>
      <c r="M7" s="19"/>
      <c r="N7" s="19"/>
      <c r="O7" s="19"/>
    </row>
    <row r="8" spans="1:15" x14ac:dyDescent="0.25">
      <c r="A8" s="16"/>
      <c r="B8" s="16"/>
      <c r="C8" s="16"/>
      <c r="D8" s="16"/>
      <c r="K8" s="17"/>
      <c r="L8" s="17"/>
      <c r="M8" s="17"/>
      <c r="N8" s="17"/>
      <c r="O8" s="17"/>
    </row>
    <row r="9" spans="1:15" x14ac:dyDescent="0.25">
      <c r="O9" s="3" t="s">
        <v>16</v>
      </c>
    </row>
    <row r="10" spans="1:15" x14ac:dyDescent="0.25">
      <c r="O10" s="4" t="s">
        <v>21</v>
      </c>
    </row>
    <row r="11" spans="1:15" x14ac:dyDescent="0.25">
      <c r="O11" s="4" t="s">
        <v>17</v>
      </c>
    </row>
    <row r="13" spans="1:15" ht="28.9" customHeight="1" x14ac:dyDescent="0.25">
      <c r="L13" s="21" t="s">
        <v>20</v>
      </c>
      <c r="M13" s="21"/>
      <c r="O13" s="1" t="s">
        <v>18</v>
      </c>
    </row>
    <row r="14" spans="1:15" ht="18.75" x14ac:dyDescent="0.25">
      <c r="O14" s="2"/>
    </row>
    <row r="15" spans="1:15" ht="18.75" x14ac:dyDescent="0.25">
      <c r="B15" s="21" t="s">
        <v>19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"/>
    </row>
    <row r="16" spans="1:15" hidden="1" x14ac:dyDescent="0.25"/>
    <row r="18" spans="1:15" s="7" customFormat="1" ht="46.5" customHeight="1" x14ac:dyDescent="0.25">
      <c r="A18" s="24" t="s">
        <v>14</v>
      </c>
      <c r="B18" s="25"/>
      <c r="C18" s="26"/>
      <c r="D18" s="25"/>
      <c r="E18" s="11" t="s">
        <v>34</v>
      </c>
      <c r="F18" s="11" t="s">
        <v>35</v>
      </c>
      <c r="G18" s="11" t="s">
        <v>36</v>
      </c>
      <c r="H18" s="9"/>
      <c r="I18" s="8"/>
      <c r="J18" s="8"/>
      <c r="K18" s="10"/>
      <c r="L18" s="10"/>
      <c r="M18" s="10"/>
      <c r="N18" s="10"/>
      <c r="O18" s="8"/>
    </row>
    <row r="19" spans="1:15" s="7" customFormat="1" ht="30" customHeight="1" x14ac:dyDescent="0.25">
      <c r="A19" s="18" t="s">
        <v>0</v>
      </c>
      <c r="B19" s="18" t="s">
        <v>1</v>
      </c>
      <c r="C19" s="18" t="s">
        <v>2</v>
      </c>
      <c r="D19" s="18"/>
      <c r="E19" s="8" t="s">
        <v>5</v>
      </c>
      <c r="F19" s="8" t="s">
        <v>7</v>
      </c>
      <c r="G19" s="8" t="s">
        <v>8</v>
      </c>
      <c r="H19" s="8" t="s">
        <v>22</v>
      </c>
      <c r="I19" s="8" t="s">
        <v>23</v>
      </c>
      <c r="J19" s="27" t="s">
        <v>15</v>
      </c>
      <c r="K19" s="18" t="s">
        <v>11</v>
      </c>
      <c r="L19" s="18" t="s">
        <v>12</v>
      </c>
      <c r="M19" s="18" t="s">
        <v>13</v>
      </c>
      <c r="N19" s="18" t="s">
        <v>9</v>
      </c>
      <c r="O19" s="23" t="s">
        <v>10</v>
      </c>
    </row>
    <row r="20" spans="1:15" s="7" customFormat="1" ht="30" x14ac:dyDescent="0.25">
      <c r="A20" s="18"/>
      <c r="B20" s="18"/>
      <c r="C20" s="10" t="s">
        <v>3</v>
      </c>
      <c r="D20" s="10" t="s">
        <v>4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28"/>
      <c r="K20" s="18"/>
      <c r="L20" s="18"/>
      <c r="M20" s="18"/>
      <c r="N20" s="18"/>
      <c r="O20" s="23"/>
    </row>
    <row r="21" spans="1:15" s="7" customFormat="1" ht="31.9" customHeight="1" x14ac:dyDescent="0.25">
      <c r="A21" s="10">
        <v>1</v>
      </c>
      <c r="B21" s="10" t="s">
        <v>37</v>
      </c>
      <c r="C21" s="10" t="s">
        <v>25</v>
      </c>
      <c r="D21" s="12">
        <v>9</v>
      </c>
      <c r="E21" s="8">
        <f>38000/5*2</f>
        <v>15200</v>
      </c>
      <c r="F21" s="8">
        <f>47000/5*2</f>
        <v>18800</v>
      </c>
      <c r="G21" s="8">
        <f>44000/5*2</f>
        <v>17600</v>
      </c>
      <c r="H21" s="8"/>
      <c r="I21" s="8"/>
      <c r="J21" s="8">
        <f t="shared" ref="J21:J24" si="0">AVERAGE(E21:I21)</f>
        <v>17200</v>
      </c>
      <c r="K21" s="10">
        <f t="shared" ref="K21:K24" si="1">COUNT(E21:I21)</f>
        <v>3</v>
      </c>
      <c r="L21" s="10">
        <f t="shared" ref="L21:L24" si="2">STDEV(E21:I21)</f>
        <v>1833.030277982336</v>
      </c>
      <c r="M21" s="10">
        <f t="shared" ref="M21:M24" si="3">L21/J21*100</f>
        <v>10.65715277896707</v>
      </c>
      <c r="N21" s="10" t="str">
        <f t="shared" ref="N21:N24" si="4">IF(M21&lt;33,"ОДНОРОДНЫЕ","НЕОДНОРОДНЫЕ")</f>
        <v>ОДНОРОДНЫЕ</v>
      </c>
      <c r="O21" s="8">
        <f t="shared" ref="O21:O24" si="5">D21*J21</f>
        <v>154800</v>
      </c>
    </row>
    <row r="22" spans="1:15" s="7" customFormat="1" ht="30" x14ac:dyDescent="0.25">
      <c r="A22" s="10">
        <v>2</v>
      </c>
      <c r="B22" s="10" t="s">
        <v>26</v>
      </c>
      <c r="C22" s="10"/>
      <c r="D22" s="12"/>
      <c r="E22" s="8">
        <f>D21*E21</f>
        <v>136800</v>
      </c>
      <c r="F22" s="8">
        <f>D21*F21</f>
        <v>169200</v>
      </c>
      <c r="G22" s="8">
        <f>D21*G21</f>
        <v>158400</v>
      </c>
      <c r="H22" s="8"/>
      <c r="I22" s="8"/>
      <c r="J22" s="8">
        <f t="shared" si="0"/>
        <v>154800</v>
      </c>
      <c r="K22" s="10">
        <f t="shared" si="1"/>
        <v>3</v>
      </c>
      <c r="L22" s="10">
        <f t="shared" si="2"/>
        <v>16497.272501841024</v>
      </c>
      <c r="M22" s="10">
        <f t="shared" si="3"/>
        <v>10.65715277896707</v>
      </c>
      <c r="N22" s="10" t="str">
        <f t="shared" si="4"/>
        <v>ОДНОРОДНЫЕ</v>
      </c>
      <c r="O22" s="8"/>
    </row>
    <row r="23" spans="1:15" s="7" customFormat="1" hidden="1" x14ac:dyDescent="0.25">
      <c r="A23" s="10">
        <v>3</v>
      </c>
      <c r="B23" s="10"/>
      <c r="C23" s="10"/>
      <c r="D23" s="13"/>
      <c r="E23" s="8"/>
      <c r="F23" s="8"/>
      <c r="G23" s="8"/>
      <c r="H23" s="8"/>
      <c r="I23" s="8"/>
      <c r="J23" s="8" t="e">
        <f t="shared" si="0"/>
        <v>#DIV/0!</v>
      </c>
      <c r="K23" s="10">
        <f t="shared" si="1"/>
        <v>0</v>
      </c>
      <c r="L23" s="10" t="e">
        <f t="shared" si="2"/>
        <v>#DIV/0!</v>
      </c>
      <c r="M23" s="10" t="e">
        <f t="shared" si="3"/>
        <v>#DIV/0!</v>
      </c>
      <c r="N23" s="10" t="e">
        <f t="shared" si="4"/>
        <v>#DIV/0!</v>
      </c>
      <c r="O23" s="8" t="e">
        <f t="shared" si="5"/>
        <v>#DIV/0!</v>
      </c>
    </row>
    <row r="24" spans="1:15" s="7" customFormat="1" hidden="1" x14ac:dyDescent="0.25">
      <c r="A24" s="10">
        <v>4</v>
      </c>
      <c r="B24" s="14"/>
      <c r="C24" s="10"/>
      <c r="D24" s="15"/>
      <c r="E24" s="8"/>
      <c r="F24" s="8"/>
      <c r="G24" s="8"/>
      <c r="H24" s="8"/>
      <c r="I24" s="8"/>
      <c r="J24" s="8" t="e">
        <f t="shared" si="0"/>
        <v>#DIV/0!</v>
      </c>
      <c r="K24" s="10">
        <f t="shared" si="1"/>
        <v>0</v>
      </c>
      <c r="L24" s="10" t="e">
        <f t="shared" si="2"/>
        <v>#DIV/0!</v>
      </c>
      <c r="M24" s="10" t="e">
        <f t="shared" si="3"/>
        <v>#DIV/0!</v>
      </c>
      <c r="N24" s="10" t="e">
        <f t="shared" si="4"/>
        <v>#DIV/0!</v>
      </c>
      <c r="O24" s="8" t="e">
        <f t="shared" si="5"/>
        <v>#DIV/0!</v>
      </c>
    </row>
    <row r="25" spans="1:15" s="7" customFormat="1" ht="14.45" hidden="1" customHeight="1" x14ac:dyDescent="0.25">
      <c r="A25" s="10">
        <v>5</v>
      </c>
      <c r="B25" s="14"/>
      <c r="C25" s="10"/>
      <c r="D25" s="15"/>
      <c r="E25" s="8"/>
      <c r="F25" s="8"/>
      <c r="G25" s="8"/>
      <c r="H25" s="8"/>
      <c r="I25" s="8"/>
      <c r="J25" s="8" t="e">
        <f>AVERAGE(E25:I25)</f>
        <v>#DIV/0!</v>
      </c>
      <c r="K25" s="10">
        <f>COUNT(E25:I25)</f>
        <v>0</v>
      </c>
      <c r="L25" s="10" t="e">
        <f>STDEV(E25:I25)</f>
        <v>#DIV/0!</v>
      </c>
      <c r="M25" s="10" t="e">
        <f>L25/J25*100</f>
        <v>#DIV/0!</v>
      </c>
      <c r="N25" s="10" t="e">
        <f>IF(M25&lt;33,"ОДНОРОДНЫЕ","НЕОДНОРОДНЫЕ")</f>
        <v>#DIV/0!</v>
      </c>
      <c r="O25" s="8" t="e">
        <f>D25*J25</f>
        <v>#DIV/0!</v>
      </c>
    </row>
    <row r="27" spans="1:15" ht="27" customHeight="1" x14ac:dyDescent="0.25">
      <c r="A27" s="22" t="s">
        <v>27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27" customHeight="1" x14ac:dyDescent="0.25">
      <c r="A28" s="22" t="s">
        <v>24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s="7" customFormat="1" x14ac:dyDescent="0.25">
      <c r="A30" s="20" t="s">
        <v>39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</sheetData>
  <mergeCells count="18">
    <mergeCell ref="A30:O30"/>
    <mergeCell ref="L13:M13"/>
    <mergeCell ref="B15:N15"/>
    <mergeCell ref="A27:O27"/>
    <mergeCell ref="A28:O28"/>
    <mergeCell ref="A29:O29"/>
    <mergeCell ref="O19:O20"/>
    <mergeCell ref="A18:B18"/>
    <mergeCell ref="C18:D18"/>
    <mergeCell ref="J19:J20"/>
    <mergeCell ref="K19:K20"/>
    <mergeCell ref="L19:L20"/>
    <mergeCell ref="M19:M20"/>
    <mergeCell ref="N19:N20"/>
    <mergeCell ref="K7:O7"/>
    <mergeCell ref="A19:A20"/>
    <mergeCell ref="B19:B20"/>
    <mergeCell ref="C19:D19"/>
  </mergeCells>
  <conditionalFormatting sqref="N25">
    <cfRule type="containsText" dxfId="11" priority="10" operator="containsText" text="НЕ">
      <formula>NOT(ISERROR(SEARCH("НЕ",N25)))</formula>
    </cfRule>
    <cfRule type="containsText" dxfId="10" priority="11" operator="containsText" text="ОДНОРОДНЫЕ">
      <formula>NOT(ISERROR(SEARCH("ОДНОРОДНЫЕ",N25)))</formula>
    </cfRule>
    <cfRule type="containsText" dxfId="9" priority="12" operator="containsText" text="НЕОДНОРОДНЫЕ">
      <formula>NOT(ISERROR(SEARCH("НЕОДНОРОДНЫЕ",N25)))</formula>
    </cfRule>
  </conditionalFormatting>
  <conditionalFormatting sqref="N25">
    <cfRule type="containsText" dxfId="8" priority="7" operator="containsText" text="НЕОДНОРОДНЫЕ">
      <formula>NOT(ISERROR(SEARCH("НЕОДНОРОДНЫЕ",N25)))</formula>
    </cfRule>
    <cfRule type="containsText" dxfId="7" priority="8" operator="containsText" text="ОДНОРОДНЫЕ">
      <formula>NOT(ISERROR(SEARCH("ОДНОРОДНЫЕ",N25)))</formula>
    </cfRule>
    <cfRule type="containsText" dxfId="6" priority="9" operator="containsText" text="НЕОДНОРОДНЫЕ">
      <formula>NOT(ISERROR(SEARCH("НЕОДНОРОДНЫЕ",N25)))</formula>
    </cfRule>
  </conditionalFormatting>
  <conditionalFormatting sqref="N21:N24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:N24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2023-03-10T06:43:19Z</dcterms:modified>
</cp:coreProperties>
</file>