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1" l="1"/>
  <c r="H32" i="1"/>
  <c r="M32" i="1" s="1"/>
  <c r="I27" i="1"/>
  <c r="H26" i="1"/>
  <c r="M26" i="1" s="1"/>
  <c r="I25" i="1"/>
  <c r="E37" i="1"/>
  <c r="H29" i="1"/>
  <c r="M29" i="1" s="1"/>
  <c r="H25" i="1"/>
  <c r="M25" i="1" s="1"/>
  <c r="I32" i="1"/>
  <c r="J32" i="1"/>
  <c r="H33" i="1"/>
  <c r="M33" i="1" s="1"/>
  <c r="I33" i="1"/>
  <c r="J33" i="1"/>
  <c r="H34" i="1"/>
  <c r="M34" i="1" s="1"/>
  <c r="I34" i="1"/>
  <c r="J34" i="1"/>
  <c r="H35" i="1"/>
  <c r="M35" i="1" s="1"/>
  <c r="I35" i="1"/>
  <c r="J35" i="1"/>
  <c r="H36" i="1"/>
  <c r="M36" i="1" s="1"/>
  <c r="I36" i="1"/>
  <c r="J36" i="1"/>
  <c r="H23" i="1"/>
  <c r="M23" i="1" s="1"/>
  <c r="I23" i="1"/>
  <c r="J23" i="1"/>
  <c r="H24" i="1"/>
  <c r="M24" i="1" s="1"/>
  <c r="I24" i="1"/>
  <c r="J24" i="1"/>
  <c r="I29" i="1"/>
  <c r="H30" i="1"/>
  <c r="M30" i="1" s="1"/>
  <c r="I30" i="1"/>
  <c r="J30" i="1"/>
  <c r="H31" i="1"/>
  <c r="M31" i="1" s="1"/>
  <c r="I31" i="1"/>
  <c r="J31" i="1"/>
  <c r="J28" i="1" l="1"/>
  <c r="H28" i="1"/>
  <c r="M28" i="1" s="1"/>
  <c r="I28" i="1"/>
  <c r="J27" i="1"/>
  <c r="H20" i="1"/>
  <c r="M20" i="1" s="1"/>
  <c r="H22" i="1"/>
  <c r="M22" i="1" s="1"/>
  <c r="K33" i="1"/>
  <c r="L33" i="1" s="1"/>
  <c r="J26" i="1"/>
  <c r="K26" i="1" s="1"/>
  <c r="L26" i="1" s="1"/>
  <c r="J22" i="1"/>
  <c r="I26" i="1"/>
  <c r="I22" i="1"/>
  <c r="H27" i="1"/>
  <c r="M27" i="1" s="1"/>
  <c r="J29" i="1"/>
  <c r="K29" i="1" s="1"/>
  <c r="L29" i="1" s="1"/>
  <c r="J25" i="1"/>
  <c r="K25" i="1" s="1"/>
  <c r="L25" i="1" s="1"/>
  <c r="K30" i="1"/>
  <c r="L30" i="1" s="1"/>
  <c r="K36" i="1"/>
  <c r="L36" i="1" s="1"/>
  <c r="K24" i="1"/>
  <c r="L24" i="1" s="1"/>
  <c r="K35" i="1"/>
  <c r="L35" i="1" s="1"/>
  <c r="K34" i="1"/>
  <c r="L34" i="1" s="1"/>
  <c r="K32" i="1"/>
  <c r="L32" i="1" s="1"/>
  <c r="J21" i="1"/>
  <c r="I21" i="1"/>
  <c r="H21" i="1"/>
  <c r="M21" i="1" s="1"/>
  <c r="J20" i="1"/>
  <c r="I20" i="1"/>
  <c r="K23" i="1"/>
  <c r="L23" i="1" s="1"/>
  <c r="K31" i="1"/>
  <c r="L31" i="1" s="1"/>
  <c r="G37" i="1"/>
  <c r="K22" i="1" l="1"/>
  <c r="L22" i="1" s="1"/>
  <c r="K28" i="1"/>
  <c r="L28" i="1" s="1"/>
  <c r="K27" i="1"/>
  <c r="L27" i="1" s="1"/>
  <c r="K20" i="1"/>
  <c r="L20" i="1" s="1"/>
  <c r="M37" i="1"/>
  <c r="K21" i="1"/>
  <c r="L21" i="1" s="1"/>
</calcChain>
</file>

<file path=xl/sharedStrings.xml><?xml version="1.0" encoding="utf-8"?>
<sst xmlns="http://schemas.openxmlformats.org/spreadsheetml/2006/main" count="65" uniqueCount="45">
  <si>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</si>
  <si>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</si>
  <si>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</si>
  <si>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</si>
  <si>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</si>
  <si>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</si>
  <si>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</si>
  <si>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</si>
  <si>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</si>
  <si>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</si>
  <si>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</si>
  <si>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</si>
  <si>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</si>
  <si>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</si>
  <si>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</si>
  <si>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</si>
  <si>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</si>
  <si>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</si>
  <si>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</si>
  <si>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Приложение № 4</t>
  </si>
  <si>
    <t>к Извещению о проведении закупки</t>
  </si>
  <si>
    <t>Источник № 1</t>
  </si>
  <si>
    <t>Источник № 2</t>
  </si>
  <si>
    <t>Источник № 3</t>
  </si>
  <si>
    <t xml:space="preserve">смывы на БГКП (бактерии группы кишечной палочки) с использованием среды Кода </t>
  </si>
  <si>
    <t>ОМЧ (общее микробное число)</t>
  </si>
  <si>
    <t>ед/год</t>
  </si>
  <si>
    <t>Количество колоний Staphylococcus aureus(стафилококк)</t>
  </si>
  <si>
    <t>Материал на стерильность, смывы на стерильность (классический бактериологический метод)</t>
  </si>
  <si>
    <t xml:space="preserve">Концентрация активно-действующего вещества: четвертично-аммониевых солей/активног хлора/активного кислорода/перекиси водорода/глутарового альдегида/третичного алкиламина/NN-бис3-аминопропилдодециламина (титриметрический метод) </t>
  </si>
  <si>
    <t>Концентрация активно-действующего вещества: четвертично-аммониевых солей/активног хлора/активного кислорода/перекиси водорода/глутарового альдегида/третичного алкиламина/NN-бис3-аминопропилдодециламина (титриметрический метод)</t>
  </si>
  <si>
    <t>КМАФАнМ (количество мезофильных аэробных и факультативно-анаэробных микроорганизмов)</t>
  </si>
  <si>
    <t>Бактерии группы кишечных палочек (БГКП, колиформы)</t>
  </si>
  <si>
    <t>Патогенные микроорганизмы, в том числе сальмонеллы (бактерии рода Salmonella)</t>
  </si>
  <si>
    <t>Бактерии кокковой группы (стрептококки, стафилококки (S aureus), коагулазоположительные стафилококки)</t>
  </si>
  <si>
    <t xml:space="preserve">Исследование пищевых продуктов, смывов, воды на наличие бактерий рода Yersinia  (бактериологический метод)  </t>
  </si>
  <si>
    <t>Калорийность и химический состав готовых блюд</t>
  </si>
  <si>
    <t>Теоретический расчет калорийности готовых блюд по химическому составу</t>
  </si>
  <si>
    <t>Отбор проб с выездом до объекта/выезд специалиста (из расчета более 2 часов)</t>
  </si>
  <si>
    <t xml:space="preserve">Смывы на БГКП (бактерии группы кишечной палочки) с использованием среды Кода </t>
  </si>
  <si>
    <t>№ 067-23</t>
  </si>
  <si>
    <t>на оказание услуг по проведению проверки качества дезинфекционных и стерилизационных мероприятий</t>
  </si>
  <si>
    <t>путем запроса котировок в электронной форме</t>
  </si>
  <si>
    <t>вх. №  864-02/23 от 21.02.2023</t>
  </si>
  <si>
    <t>Начальная (максимальная) цена договора устанавливается в размере 102421,29 руб. (сто две тысячи четыреста двадцать один рубль двадцать девять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</si>
</sst>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74" formatCode="#,##0.000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74" fontId="0" fillId="0" borderId="0" xfId="0" applyNumberFormat="1" applyAlignment="1">
      <alignment horizontal="center" vertical="center" wrapText="1"/>
    </xf>
    <xf numFmtId="164" fontId="3" fillId="0" borderId="0" xfId="0" applyNumberFormat="1" applyFont="1" applyAlignment="1">
      <alignment horizontal="left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topLeftCell="A31" zoomScale="85" zoomScaleNormal="85" zoomScalePageLayoutView="70" workbookViewId="0">
      <selection activeCell="E20" sqref="E20:E36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7.85546875" style="1" bestFit="1" customWidth="1"/>
    <col min="4" max="4" width="7.7109375" style="1" bestFit="1" customWidth="1"/>
    <col min="5" max="5" width="16.5703125" style="2" customWidth="1"/>
    <col min="6" max="6" width="16.28515625" style="2" customWidth="1"/>
    <col min="7" max="7" width="14.710937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5.42578125" style="2" customWidth="1"/>
    <col min="14" max="14" width="9.140625" style="1"/>
    <col min="15" max="15" width="9.7109375" style="41" bestFit="1" customWidth="1"/>
    <col min="16" max="16" width="10.7109375" style="41" bestFit="1" customWidth="1"/>
    <col min="17" max="17" width="11.7109375" style="41" bestFit="1" customWidth="1"/>
    <col min="18" max="18" width="10.7109375" style="41" bestFit="1" customWidth="1"/>
    <col min="19" max="20" width="9.140625" style="41"/>
    <col min="21" max="16384" width="9.140625" style="1"/>
  </cols>
  <sheetData>
    <row r="1" spans="1:13" x14ac:dyDescent="0.25">
      <c r="A1" s="7"/>
      <c r="B1" s="7"/>
      <c r="C1" s="7"/>
      <c r="D1" s="7"/>
      <c r="E1" s="3"/>
      <c r="F1" s="3"/>
      <c r="G1" s="3"/>
      <c r="H1" s="3"/>
      <c r="I1" s="7"/>
      <c r="J1" s="7"/>
      <c r="K1" s="7"/>
      <c r="L1" s="7"/>
      <c r="M1" s="8" t="s">
        <v>19</v>
      </c>
    </row>
    <row r="2" spans="1:13" ht="14.45" customHeight="1" x14ac:dyDescent="0.25">
      <c r="A2" s="7"/>
      <c r="B2" s="7"/>
      <c r="C2" s="7"/>
      <c r="D2" s="7"/>
      <c r="E2" s="3"/>
      <c r="F2" s="3"/>
      <c r="G2" s="3"/>
      <c r="H2" s="3"/>
      <c r="I2" s="7"/>
      <c r="J2" s="7"/>
      <c r="K2" s="7"/>
      <c r="L2" s="7"/>
      <c r="M2" s="8" t="s">
        <v>20</v>
      </c>
    </row>
    <row r="3" spans="1:13" x14ac:dyDescent="0.25">
      <c r="A3" s="7"/>
      <c r="B3" s="7"/>
      <c r="C3" s="7"/>
      <c r="D3" s="7"/>
      <c r="E3" s="3"/>
      <c r="F3" s="3"/>
      <c r="G3" s="28" t="s">
        <v>41</v>
      </c>
      <c r="H3" s="28"/>
      <c r="I3" s="28"/>
      <c r="J3" s="28"/>
      <c r="K3" s="28"/>
      <c r="L3" s="28"/>
      <c r="M3" s="28"/>
    </row>
    <row r="4" spans="1:13" x14ac:dyDescent="0.25">
      <c r="A4" s="7"/>
      <c r="B4" s="7"/>
      <c r="C4" s="7"/>
      <c r="D4" s="7"/>
      <c r="E4" s="3"/>
      <c r="F4" s="3"/>
      <c r="G4" s="3"/>
      <c r="H4" s="3"/>
      <c r="I4" s="7"/>
      <c r="J4" s="7"/>
      <c r="K4" s="7"/>
      <c r="L4" s="7"/>
      <c r="M4" s="8" t="s">
        <v>42</v>
      </c>
    </row>
    <row r="5" spans="1:13" x14ac:dyDescent="0.25">
      <c r="A5" s="7"/>
      <c r="B5" s="7"/>
      <c r="C5" s="7"/>
      <c r="D5" s="7"/>
      <c r="E5" s="3"/>
      <c r="F5" s="3"/>
      <c r="G5" s="3"/>
      <c r="H5" s="3"/>
      <c r="I5" s="7"/>
      <c r="J5" s="7"/>
      <c r="K5" s="7"/>
      <c r="L5" s="7"/>
      <c r="M5" s="8"/>
    </row>
    <row r="6" spans="1:13" ht="14.45" customHeight="1" x14ac:dyDescent="0.25">
      <c r="A6" s="7"/>
      <c r="B6" s="7"/>
      <c r="C6" s="7"/>
      <c r="D6" s="7"/>
      <c r="E6" s="3"/>
      <c r="F6" s="3"/>
      <c r="G6" s="3"/>
      <c r="H6" s="3"/>
      <c r="I6" s="7"/>
      <c r="J6" s="7"/>
      <c r="K6" s="7"/>
      <c r="L6" s="7"/>
      <c r="M6" s="8" t="s">
        <v>40</v>
      </c>
    </row>
    <row r="7" spans="1:13" x14ac:dyDescent="0.25">
      <c r="A7" s="7"/>
      <c r="B7" s="7"/>
      <c r="C7" s="7"/>
      <c r="D7" s="7"/>
      <c r="E7" s="3"/>
      <c r="F7" s="3"/>
      <c r="G7" s="3"/>
      <c r="H7" s="3"/>
      <c r="I7" s="7"/>
      <c r="J7" s="7"/>
      <c r="K7" s="7"/>
      <c r="L7" s="7"/>
      <c r="M7" s="3"/>
    </row>
    <row r="8" spans="1:13" x14ac:dyDescent="0.25">
      <c r="A8" s="7"/>
      <c r="B8" s="7"/>
      <c r="C8" s="7"/>
      <c r="D8" s="7"/>
      <c r="E8" s="3"/>
      <c r="F8" s="3"/>
      <c r="G8" s="3"/>
      <c r="H8" s="3"/>
      <c r="I8" s="7"/>
      <c r="J8" s="7"/>
      <c r="K8" s="7"/>
      <c r="L8" s="7"/>
      <c r="M8" s="5" t="s">
        <v>13</v>
      </c>
    </row>
    <row r="9" spans="1:13" x14ac:dyDescent="0.25">
      <c r="A9" s="7"/>
      <c r="B9" s="7"/>
      <c r="C9" s="7"/>
      <c r="D9" s="7"/>
      <c r="E9" s="3"/>
      <c r="F9" s="3"/>
      <c r="G9" s="3"/>
      <c r="H9" s="3"/>
      <c r="I9" s="7"/>
      <c r="J9" s="7"/>
      <c r="K9" s="7"/>
      <c r="L9" s="7"/>
      <c r="M9" s="6" t="s">
        <v>18</v>
      </c>
    </row>
    <row r="10" spans="1:13" x14ac:dyDescent="0.25">
      <c r="A10" s="7"/>
      <c r="B10" s="7"/>
      <c r="C10" s="7"/>
      <c r="D10" s="7"/>
      <c r="E10" s="3"/>
      <c r="F10" s="3"/>
      <c r="G10" s="3"/>
      <c r="H10" s="3"/>
      <c r="I10" s="7"/>
      <c r="J10" s="7"/>
      <c r="K10" s="7"/>
      <c r="L10" s="7"/>
      <c r="M10" s="6" t="s">
        <v>14</v>
      </c>
    </row>
    <row r="11" spans="1:13" x14ac:dyDescent="0.25">
      <c r="A11" s="7"/>
      <c r="B11" s="7"/>
      <c r="C11" s="7"/>
      <c r="D11" s="7"/>
      <c r="E11" s="3"/>
      <c r="F11" s="3"/>
      <c r="G11" s="3"/>
      <c r="H11" s="3"/>
      <c r="I11" s="7"/>
      <c r="J11" s="7"/>
      <c r="K11" s="7"/>
      <c r="L11" s="7"/>
      <c r="M11" s="3"/>
    </row>
    <row r="12" spans="1:13" ht="28.9" customHeight="1" x14ac:dyDescent="0.25">
      <c r="A12" s="7"/>
      <c r="B12" s="7"/>
      <c r="C12" s="7"/>
      <c r="D12" s="7"/>
      <c r="E12" s="3"/>
      <c r="F12" s="3"/>
      <c r="G12" s="3"/>
      <c r="H12" s="3"/>
      <c r="I12" s="7"/>
      <c r="J12" s="34" t="s">
        <v>17</v>
      </c>
      <c r="K12" s="34"/>
      <c r="L12" s="7"/>
      <c r="M12" s="3" t="s">
        <v>15</v>
      </c>
    </row>
    <row r="13" spans="1:13" ht="18.75" x14ac:dyDescent="0.25">
      <c r="A13" s="7"/>
      <c r="B13" s="7"/>
      <c r="C13" s="7"/>
      <c r="D13" s="7"/>
      <c r="E13" s="3"/>
      <c r="F13" s="3"/>
      <c r="G13" s="3"/>
      <c r="H13" s="3"/>
      <c r="I13" s="7"/>
      <c r="J13" s="7"/>
      <c r="K13" s="7"/>
      <c r="L13" s="7"/>
      <c r="M13" s="4"/>
    </row>
    <row r="14" spans="1:13" ht="18.75" x14ac:dyDescent="0.25">
      <c r="A14" s="7"/>
      <c r="B14" s="34" t="s">
        <v>16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"/>
    </row>
    <row r="15" spans="1:13" hidden="1" x14ac:dyDescent="0.25">
      <c r="A15" s="7"/>
      <c r="B15" s="7"/>
      <c r="C15" s="7"/>
      <c r="D15" s="7"/>
      <c r="E15" s="3"/>
      <c r="F15" s="3"/>
      <c r="G15" s="3"/>
      <c r="H15" s="3"/>
      <c r="I15" s="7"/>
      <c r="J15" s="7"/>
      <c r="K15" s="7"/>
      <c r="L15" s="7"/>
      <c r="M15" s="3"/>
    </row>
    <row r="16" spans="1:13" x14ac:dyDescent="0.25">
      <c r="A16" s="7"/>
      <c r="B16" s="7"/>
      <c r="C16" s="7"/>
      <c r="D16" s="7"/>
      <c r="E16" s="3"/>
      <c r="F16" s="3"/>
      <c r="G16" s="3"/>
      <c r="H16" s="3"/>
      <c r="I16" s="7"/>
      <c r="J16" s="7"/>
      <c r="K16" s="7"/>
      <c r="L16" s="7"/>
      <c r="M16" s="3"/>
    </row>
    <row r="17" spans="1:17" ht="54.6" customHeight="1" x14ac:dyDescent="0.25">
      <c r="A17" s="36" t="s">
        <v>11</v>
      </c>
      <c r="B17" s="37"/>
      <c r="C17" s="38"/>
      <c r="D17" s="37"/>
      <c r="E17" s="27" t="s">
        <v>43</v>
      </c>
      <c r="F17" s="27"/>
      <c r="G17" s="27"/>
      <c r="H17" s="9"/>
      <c r="I17" s="10"/>
      <c r="J17" s="10"/>
      <c r="K17" s="10"/>
      <c r="L17" s="10"/>
      <c r="M17" s="9"/>
    </row>
    <row r="18" spans="1:17" ht="30" customHeight="1" x14ac:dyDescent="0.25">
      <c r="A18" s="29" t="s">
        <v>0</v>
      </c>
      <c r="B18" s="29" t="s">
        <v>1</v>
      </c>
      <c r="C18" s="29" t="s">
        <v>2</v>
      </c>
      <c r="D18" s="29"/>
      <c r="E18" s="9" t="s">
        <v>21</v>
      </c>
      <c r="F18" s="9" t="s">
        <v>22</v>
      </c>
      <c r="G18" s="9" t="s">
        <v>23</v>
      </c>
      <c r="H18" s="39" t="s">
        <v>12</v>
      </c>
      <c r="I18" s="29" t="s">
        <v>8</v>
      </c>
      <c r="J18" s="29" t="s">
        <v>9</v>
      </c>
      <c r="K18" s="29" t="s">
        <v>10</v>
      </c>
      <c r="L18" s="29" t="s">
        <v>6</v>
      </c>
      <c r="M18" s="35" t="s">
        <v>7</v>
      </c>
    </row>
    <row r="19" spans="1:17" ht="30" x14ac:dyDescent="0.25">
      <c r="A19" s="30"/>
      <c r="B19" s="30"/>
      <c r="C19" s="11" t="s">
        <v>3</v>
      </c>
      <c r="D19" s="11" t="s">
        <v>4</v>
      </c>
      <c r="E19" s="20" t="s">
        <v>5</v>
      </c>
      <c r="F19" s="9" t="s">
        <v>5</v>
      </c>
      <c r="G19" s="9" t="s">
        <v>5</v>
      </c>
      <c r="H19" s="40"/>
      <c r="I19" s="29"/>
      <c r="J19" s="29"/>
      <c r="K19" s="29"/>
      <c r="L19" s="29"/>
      <c r="M19" s="35"/>
    </row>
    <row r="20" spans="1:17" ht="45" x14ac:dyDescent="0.25">
      <c r="A20" s="13">
        <v>1</v>
      </c>
      <c r="B20" s="26" t="s">
        <v>39</v>
      </c>
      <c r="C20" s="26" t="s">
        <v>26</v>
      </c>
      <c r="D20" s="26">
        <v>110</v>
      </c>
      <c r="E20" s="44">
        <v>239.59</v>
      </c>
      <c r="F20" s="24"/>
      <c r="G20" s="24"/>
      <c r="H20" s="24">
        <f t="shared" ref="H20:H31" si="0">AVERAGE(E20:G20)</f>
        <v>239.59</v>
      </c>
      <c r="I20" s="26">
        <f t="shared" ref="I20:I31" si="1" xml:space="preserve"> COUNT(E20:G20)</f>
        <v>1</v>
      </c>
      <c r="J20" s="26" t="e">
        <f t="shared" ref="J20:J31" si="2">STDEV(E20:G20)</f>
        <v>#DIV/0!</v>
      </c>
      <c r="K20" s="26" t="e">
        <f t="shared" ref="K20:K31" si="3">J20/H20*100</f>
        <v>#DIV/0!</v>
      </c>
      <c r="L20" s="26" t="e">
        <f t="shared" ref="L20:L31" si="4">IF(K20&lt;33,"ОДНОРОДНЫЕ","НЕОДНОРОДНЫЕ")</f>
        <v>#DIV/0!</v>
      </c>
      <c r="M20" s="24">
        <f t="shared" ref="M20:M31" si="5">D20*H20</f>
        <v>26354.9</v>
      </c>
      <c r="O20" s="42"/>
      <c r="P20" s="42"/>
      <c r="Q20" s="42"/>
    </row>
    <row r="21" spans="1:17" x14ac:dyDescent="0.25">
      <c r="A21" s="13">
        <v>2</v>
      </c>
      <c r="B21" s="26" t="s">
        <v>25</v>
      </c>
      <c r="C21" s="26" t="s">
        <v>26</v>
      </c>
      <c r="D21" s="26">
        <v>22</v>
      </c>
      <c r="E21" s="44">
        <v>360.22</v>
      </c>
      <c r="F21" s="24"/>
      <c r="G21" s="24"/>
      <c r="H21" s="24">
        <f t="shared" si="0"/>
        <v>360.22</v>
      </c>
      <c r="I21" s="26">
        <f t="shared" si="1"/>
        <v>1</v>
      </c>
      <c r="J21" s="26" t="e">
        <f t="shared" si="2"/>
        <v>#DIV/0!</v>
      </c>
      <c r="K21" s="26" t="e">
        <f t="shared" si="3"/>
        <v>#DIV/0!</v>
      </c>
      <c r="L21" s="26" t="e">
        <f t="shared" si="4"/>
        <v>#DIV/0!</v>
      </c>
      <c r="M21" s="24">
        <f t="shared" si="5"/>
        <v>7924.84</v>
      </c>
      <c r="O21" s="42"/>
      <c r="P21" s="42"/>
      <c r="Q21" s="42"/>
    </row>
    <row r="22" spans="1:17" ht="30" x14ac:dyDescent="0.25">
      <c r="A22" s="13">
        <v>3</v>
      </c>
      <c r="B22" s="26" t="s">
        <v>27</v>
      </c>
      <c r="C22" s="26" t="s">
        <v>26</v>
      </c>
      <c r="D22" s="26">
        <v>22</v>
      </c>
      <c r="E22" s="44">
        <v>386.9</v>
      </c>
      <c r="F22" s="24"/>
      <c r="G22" s="24"/>
      <c r="H22" s="24">
        <f t="shared" si="0"/>
        <v>386.9</v>
      </c>
      <c r="I22" s="26">
        <f t="shared" si="1"/>
        <v>1</v>
      </c>
      <c r="J22" s="26" t="e">
        <f t="shared" si="2"/>
        <v>#DIV/0!</v>
      </c>
      <c r="K22" s="26" t="e">
        <f t="shared" si="3"/>
        <v>#DIV/0!</v>
      </c>
      <c r="L22" s="26" t="e">
        <f t="shared" si="4"/>
        <v>#DIV/0!</v>
      </c>
      <c r="M22" s="24">
        <f t="shared" si="5"/>
        <v>8511.7999999999993</v>
      </c>
      <c r="O22" s="42"/>
      <c r="P22" s="42"/>
      <c r="Q22" s="42"/>
    </row>
    <row r="23" spans="1:17" ht="45" x14ac:dyDescent="0.25">
      <c r="A23" s="13">
        <v>4</v>
      </c>
      <c r="B23" s="26" t="s">
        <v>28</v>
      </c>
      <c r="C23" s="26" t="s">
        <v>26</v>
      </c>
      <c r="D23" s="26">
        <v>63</v>
      </c>
      <c r="E23" s="44">
        <v>500.22</v>
      </c>
      <c r="F23" s="24"/>
      <c r="G23" s="24"/>
      <c r="H23" s="24">
        <f t="shared" si="0"/>
        <v>500.22</v>
      </c>
      <c r="I23" s="26">
        <f t="shared" si="1"/>
        <v>1</v>
      </c>
      <c r="J23" s="26" t="e">
        <f t="shared" si="2"/>
        <v>#DIV/0!</v>
      </c>
      <c r="K23" s="26" t="e">
        <f t="shared" si="3"/>
        <v>#DIV/0!</v>
      </c>
      <c r="L23" s="26" t="e">
        <f t="shared" si="4"/>
        <v>#DIV/0!</v>
      </c>
      <c r="M23" s="24">
        <f t="shared" si="5"/>
        <v>31513.86</v>
      </c>
      <c r="O23" s="42"/>
      <c r="P23" s="42"/>
      <c r="Q23" s="42"/>
    </row>
    <row r="24" spans="1:17" ht="120" x14ac:dyDescent="0.25">
      <c r="A24" s="13">
        <v>5</v>
      </c>
      <c r="B24" s="26" t="s">
        <v>29</v>
      </c>
      <c r="C24" s="26" t="s">
        <v>26</v>
      </c>
      <c r="D24" s="26">
        <v>22</v>
      </c>
      <c r="E24" s="44">
        <v>242.03999999999996</v>
      </c>
      <c r="F24" s="24"/>
      <c r="G24" s="24"/>
      <c r="H24" s="24">
        <f t="shared" si="0"/>
        <v>242.03999999999996</v>
      </c>
      <c r="I24" s="26">
        <f t="shared" si="1"/>
        <v>1</v>
      </c>
      <c r="J24" s="26" t="e">
        <f t="shared" si="2"/>
        <v>#DIV/0!</v>
      </c>
      <c r="K24" s="26" t="e">
        <f t="shared" si="3"/>
        <v>#DIV/0!</v>
      </c>
      <c r="L24" s="26" t="e">
        <f t="shared" si="4"/>
        <v>#DIV/0!</v>
      </c>
      <c r="M24" s="24">
        <f t="shared" si="5"/>
        <v>5324.8799999999992</v>
      </c>
      <c r="O24" s="42"/>
      <c r="P24" s="42"/>
      <c r="Q24" s="42"/>
    </row>
    <row r="25" spans="1:17" ht="45" x14ac:dyDescent="0.25">
      <c r="A25" s="13">
        <v>6</v>
      </c>
      <c r="B25" s="26" t="s">
        <v>28</v>
      </c>
      <c r="C25" s="26" t="s">
        <v>26</v>
      </c>
      <c r="D25" s="26">
        <v>5</v>
      </c>
      <c r="E25" s="44">
        <v>500.22</v>
      </c>
      <c r="F25" s="24"/>
      <c r="G25" s="24"/>
      <c r="H25" s="24">
        <f t="shared" si="0"/>
        <v>500.22</v>
      </c>
      <c r="I25" s="26">
        <f t="shared" si="1"/>
        <v>1</v>
      </c>
      <c r="J25" s="26" t="e">
        <f t="shared" si="2"/>
        <v>#DIV/0!</v>
      </c>
      <c r="K25" s="26" t="e">
        <f t="shared" si="3"/>
        <v>#DIV/0!</v>
      </c>
      <c r="L25" s="26" t="e">
        <f t="shared" si="4"/>
        <v>#DIV/0!</v>
      </c>
      <c r="M25" s="24">
        <f t="shared" si="5"/>
        <v>2501.1000000000004</v>
      </c>
      <c r="O25" s="42"/>
      <c r="P25" s="42"/>
      <c r="Q25" s="42"/>
    </row>
    <row r="26" spans="1:17" ht="45" x14ac:dyDescent="0.25">
      <c r="A26" s="13">
        <v>7</v>
      </c>
      <c r="B26" s="26" t="s">
        <v>24</v>
      </c>
      <c r="C26" s="26" t="s">
        <v>26</v>
      </c>
      <c r="D26" s="26">
        <v>5</v>
      </c>
      <c r="E26" s="44">
        <v>239.59</v>
      </c>
      <c r="F26" s="24"/>
      <c r="G26" s="24"/>
      <c r="H26" s="24">
        <f t="shared" si="0"/>
        <v>239.59</v>
      </c>
      <c r="I26" s="26">
        <f t="shared" si="1"/>
        <v>1</v>
      </c>
      <c r="J26" s="26" t="e">
        <f t="shared" si="2"/>
        <v>#DIV/0!</v>
      </c>
      <c r="K26" s="26" t="e">
        <f t="shared" si="3"/>
        <v>#DIV/0!</v>
      </c>
      <c r="L26" s="26" t="e">
        <f t="shared" si="4"/>
        <v>#DIV/0!</v>
      </c>
      <c r="M26" s="24">
        <f t="shared" si="5"/>
        <v>1197.95</v>
      </c>
      <c r="O26" s="42"/>
      <c r="P26" s="42"/>
      <c r="Q26" s="42"/>
    </row>
    <row r="27" spans="1:17" ht="120" x14ac:dyDescent="0.25">
      <c r="A27" s="13">
        <v>8</v>
      </c>
      <c r="B27" s="26" t="s">
        <v>30</v>
      </c>
      <c r="C27" s="26" t="s">
        <v>26</v>
      </c>
      <c r="D27" s="26">
        <v>2</v>
      </c>
      <c r="E27" s="44">
        <v>242.03999999999996</v>
      </c>
      <c r="F27" s="24"/>
      <c r="G27" s="24"/>
      <c r="H27" s="24">
        <f t="shared" si="0"/>
        <v>242.03999999999996</v>
      </c>
      <c r="I27" s="26">
        <f t="shared" si="1"/>
        <v>1</v>
      </c>
      <c r="J27" s="26" t="e">
        <f t="shared" si="2"/>
        <v>#DIV/0!</v>
      </c>
      <c r="K27" s="26" t="e">
        <f t="shared" si="3"/>
        <v>#DIV/0!</v>
      </c>
      <c r="L27" s="26" t="e">
        <f t="shared" si="4"/>
        <v>#DIV/0!</v>
      </c>
      <c r="M27" s="24">
        <f t="shared" si="5"/>
        <v>484.07999999999993</v>
      </c>
      <c r="O27" s="42"/>
      <c r="P27" s="42"/>
      <c r="Q27" s="42"/>
    </row>
    <row r="28" spans="1:17" ht="45" x14ac:dyDescent="0.25">
      <c r="A28" s="13">
        <v>9</v>
      </c>
      <c r="B28" s="26" t="s">
        <v>31</v>
      </c>
      <c r="C28" s="26" t="s">
        <v>26</v>
      </c>
      <c r="D28" s="26">
        <v>4</v>
      </c>
      <c r="E28" s="44">
        <v>490.31</v>
      </c>
      <c r="F28" s="24"/>
      <c r="G28" s="24"/>
      <c r="H28" s="24">
        <f t="shared" si="0"/>
        <v>490.31</v>
      </c>
      <c r="I28" s="26">
        <f t="shared" si="1"/>
        <v>1</v>
      </c>
      <c r="J28" s="26" t="e">
        <f t="shared" si="2"/>
        <v>#DIV/0!</v>
      </c>
      <c r="K28" s="26" t="e">
        <f t="shared" si="3"/>
        <v>#DIV/0!</v>
      </c>
      <c r="L28" s="26" t="e">
        <f t="shared" si="4"/>
        <v>#DIV/0!</v>
      </c>
      <c r="M28" s="24">
        <f t="shared" si="5"/>
        <v>1961.24</v>
      </c>
      <c r="O28" s="42"/>
      <c r="P28" s="42"/>
      <c r="Q28" s="42"/>
    </row>
    <row r="29" spans="1:17" ht="30" x14ac:dyDescent="0.25">
      <c r="A29" s="13">
        <v>10</v>
      </c>
      <c r="B29" s="26" t="s">
        <v>32</v>
      </c>
      <c r="C29" s="26" t="s">
        <v>26</v>
      </c>
      <c r="D29" s="26">
        <v>4</v>
      </c>
      <c r="E29" s="44">
        <v>331.67</v>
      </c>
      <c r="F29" s="24"/>
      <c r="G29" s="24"/>
      <c r="H29" s="24">
        <f t="shared" si="0"/>
        <v>331.67</v>
      </c>
      <c r="I29" s="26">
        <f t="shared" si="1"/>
        <v>1</v>
      </c>
      <c r="J29" s="26" t="e">
        <f t="shared" si="2"/>
        <v>#DIV/0!</v>
      </c>
      <c r="K29" s="26" t="e">
        <f t="shared" si="3"/>
        <v>#DIV/0!</v>
      </c>
      <c r="L29" s="26" t="e">
        <f t="shared" si="4"/>
        <v>#DIV/0!</v>
      </c>
      <c r="M29" s="24">
        <f t="shared" si="5"/>
        <v>1326.68</v>
      </c>
      <c r="O29" s="42"/>
      <c r="P29" s="42"/>
      <c r="Q29" s="42"/>
    </row>
    <row r="30" spans="1:17" ht="45" x14ac:dyDescent="0.25">
      <c r="A30" s="13">
        <v>11</v>
      </c>
      <c r="B30" s="26" t="s">
        <v>33</v>
      </c>
      <c r="C30" s="26" t="s">
        <v>26</v>
      </c>
      <c r="D30" s="26">
        <v>4</v>
      </c>
      <c r="E30" s="44">
        <v>794.92</v>
      </c>
      <c r="F30" s="24"/>
      <c r="G30" s="24"/>
      <c r="H30" s="24">
        <f t="shared" si="0"/>
        <v>794.92</v>
      </c>
      <c r="I30" s="26">
        <f t="shared" si="1"/>
        <v>1</v>
      </c>
      <c r="J30" s="26" t="e">
        <f t="shared" si="2"/>
        <v>#DIV/0!</v>
      </c>
      <c r="K30" s="26" t="e">
        <f t="shared" si="3"/>
        <v>#DIV/0!</v>
      </c>
      <c r="L30" s="26" t="e">
        <f t="shared" si="4"/>
        <v>#DIV/0!</v>
      </c>
      <c r="M30" s="24">
        <f t="shared" si="5"/>
        <v>3179.68</v>
      </c>
      <c r="O30" s="42"/>
      <c r="P30" s="42"/>
      <c r="Q30" s="42"/>
    </row>
    <row r="31" spans="1:17" ht="60" x14ac:dyDescent="0.25">
      <c r="A31" s="13">
        <v>12</v>
      </c>
      <c r="B31" s="26" t="s">
        <v>34</v>
      </c>
      <c r="C31" s="26" t="s">
        <v>26</v>
      </c>
      <c r="D31" s="26">
        <v>4</v>
      </c>
      <c r="E31" s="44">
        <v>365.9</v>
      </c>
      <c r="F31" s="24"/>
      <c r="G31" s="24"/>
      <c r="H31" s="24">
        <f t="shared" si="0"/>
        <v>365.9</v>
      </c>
      <c r="I31" s="26">
        <f t="shared" si="1"/>
        <v>1</v>
      </c>
      <c r="J31" s="26" t="e">
        <f t="shared" si="2"/>
        <v>#DIV/0!</v>
      </c>
      <c r="K31" s="26" t="e">
        <f t="shared" si="3"/>
        <v>#DIV/0!</v>
      </c>
      <c r="L31" s="26" t="e">
        <f t="shared" si="4"/>
        <v>#DIV/0!</v>
      </c>
      <c r="M31" s="24">
        <f t="shared" si="5"/>
        <v>1463.6</v>
      </c>
      <c r="O31" s="42"/>
      <c r="P31" s="42"/>
      <c r="Q31" s="42"/>
    </row>
    <row r="32" spans="1:17" ht="45" x14ac:dyDescent="0.25">
      <c r="A32" s="13">
        <v>13</v>
      </c>
      <c r="B32" s="26" t="s">
        <v>24</v>
      </c>
      <c r="C32" s="26" t="s">
        <v>26</v>
      </c>
      <c r="D32" s="26">
        <v>20</v>
      </c>
      <c r="E32" s="44">
        <v>239.59</v>
      </c>
      <c r="F32" s="24"/>
      <c r="G32" s="24"/>
      <c r="H32" s="24">
        <f t="shared" ref="H32:H36" si="6">AVERAGE(E32:G32)</f>
        <v>239.59</v>
      </c>
      <c r="I32" s="26">
        <f t="shared" ref="I32:I36" si="7" xml:space="preserve"> COUNT(E32:G32)</f>
        <v>1</v>
      </c>
      <c r="J32" s="26" t="e">
        <f t="shared" ref="J32:J36" si="8">STDEV(E32:G32)</f>
        <v>#DIV/0!</v>
      </c>
      <c r="K32" s="26" t="e">
        <f t="shared" ref="K32:K36" si="9">J32/H32*100</f>
        <v>#DIV/0!</v>
      </c>
      <c r="L32" s="26" t="e">
        <f t="shared" ref="L32:L36" si="10">IF(K32&lt;33,"ОДНОРОДНЫЕ","НЕОДНОРОДНЫЕ")</f>
        <v>#DIV/0!</v>
      </c>
      <c r="M32" s="24">
        <f t="shared" ref="M32:M36" si="11">D32*H32</f>
        <v>4791.8</v>
      </c>
      <c r="O32" s="42"/>
      <c r="P32" s="42"/>
      <c r="Q32" s="42"/>
    </row>
    <row r="33" spans="1:20" ht="60" x14ac:dyDescent="0.25">
      <c r="A33" s="13">
        <v>14</v>
      </c>
      <c r="B33" s="26" t="s">
        <v>35</v>
      </c>
      <c r="C33" s="26" t="s">
        <v>26</v>
      </c>
      <c r="D33" s="26">
        <v>6</v>
      </c>
      <c r="E33" s="44">
        <v>197.3</v>
      </c>
      <c r="F33" s="24"/>
      <c r="G33" s="24"/>
      <c r="H33" s="24">
        <f t="shared" si="6"/>
        <v>197.3</v>
      </c>
      <c r="I33" s="26">
        <f t="shared" si="7"/>
        <v>1</v>
      </c>
      <c r="J33" s="26" t="e">
        <f t="shared" si="8"/>
        <v>#DIV/0!</v>
      </c>
      <c r="K33" s="26" t="e">
        <f t="shared" si="9"/>
        <v>#DIV/0!</v>
      </c>
      <c r="L33" s="26" t="e">
        <f t="shared" si="10"/>
        <v>#DIV/0!</v>
      </c>
      <c r="M33" s="24">
        <f t="shared" si="11"/>
        <v>1183.8000000000002</v>
      </c>
      <c r="O33" s="42"/>
      <c r="P33" s="42"/>
      <c r="Q33" s="42"/>
    </row>
    <row r="34" spans="1:20" ht="30" x14ac:dyDescent="0.25">
      <c r="A34" s="13">
        <v>15</v>
      </c>
      <c r="B34" s="26" t="s">
        <v>36</v>
      </c>
      <c r="C34" s="26" t="s">
        <v>26</v>
      </c>
      <c r="D34" s="26">
        <v>1</v>
      </c>
      <c r="E34" s="44">
        <v>2403.2399999999998</v>
      </c>
      <c r="F34" s="24"/>
      <c r="G34" s="24"/>
      <c r="H34" s="24">
        <f t="shared" si="6"/>
        <v>2403.2399999999998</v>
      </c>
      <c r="I34" s="26">
        <f t="shared" si="7"/>
        <v>1</v>
      </c>
      <c r="J34" s="26" t="e">
        <f t="shared" si="8"/>
        <v>#DIV/0!</v>
      </c>
      <c r="K34" s="26" t="e">
        <f t="shared" si="9"/>
        <v>#DIV/0!</v>
      </c>
      <c r="L34" s="26" t="e">
        <f t="shared" si="10"/>
        <v>#DIV/0!</v>
      </c>
      <c r="M34" s="24">
        <f t="shared" si="11"/>
        <v>2403.2399999999998</v>
      </c>
      <c r="O34" s="42"/>
      <c r="P34" s="42"/>
      <c r="Q34" s="42"/>
    </row>
    <row r="35" spans="1:20" ht="30" x14ac:dyDescent="0.25">
      <c r="A35" s="13">
        <v>16</v>
      </c>
      <c r="B35" s="26" t="s">
        <v>37</v>
      </c>
      <c r="C35" s="26" t="s">
        <v>26</v>
      </c>
      <c r="D35" s="26">
        <v>1</v>
      </c>
      <c r="E35" s="44">
        <v>708.94</v>
      </c>
      <c r="F35" s="24"/>
      <c r="G35" s="24"/>
      <c r="H35" s="24">
        <f t="shared" si="6"/>
        <v>708.94</v>
      </c>
      <c r="I35" s="26">
        <f t="shared" si="7"/>
        <v>1</v>
      </c>
      <c r="J35" s="26" t="e">
        <f t="shared" si="8"/>
        <v>#DIV/0!</v>
      </c>
      <c r="K35" s="26" t="e">
        <f t="shared" si="9"/>
        <v>#DIV/0!</v>
      </c>
      <c r="L35" s="26" t="e">
        <f t="shared" si="10"/>
        <v>#DIV/0!</v>
      </c>
      <c r="M35" s="24">
        <f t="shared" si="11"/>
        <v>708.94</v>
      </c>
      <c r="O35" s="42"/>
      <c r="P35" s="42"/>
      <c r="Q35" s="42"/>
    </row>
    <row r="36" spans="1:20" ht="45" x14ac:dyDescent="0.25">
      <c r="A36" s="13">
        <v>17</v>
      </c>
      <c r="B36" s="26" t="s">
        <v>38</v>
      </c>
      <c r="C36" s="26" t="s">
        <v>26</v>
      </c>
      <c r="D36" s="22">
        <v>2</v>
      </c>
      <c r="E36" s="44">
        <v>794.45</v>
      </c>
      <c r="F36" s="24"/>
      <c r="G36" s="21"/>
      <c r="H36" s="24">
        <f t="shared" si="6"/>
        <v>794.45</v>
      </c>
      <c r="I36" s="26">
        <f t="shared" si="7"/>
        <v>1</v>
      </c>
      <c r="J36" s="26" t="e">
        <f t="shared" si="8"/>
        <v>#DIV/0!</v>
      </c>
      <c r="K36" s="26" t="e">
        <f t="shared" si="9"/>
        <v>#DIV/0!</v>
      </c>
      <c r="L36" s="26" t="e">
        <f t="shared" si="10"/>
        <v>#DIV/0!</v>
      </c>
      <c r="M36" s="24">
        <f t="shared" si="11"/>
        <v>1588.9</v>
      </c>
      <c r="O36" s="42"/>
      <c r="P36" s="42"/>
      <c r="Q36" s="42"/>
    </row>
    <row r="37" spans="1:20" x14ac:dyDescent="0.25">
      <c r="A37" s="19"/>
      <c r="B37" s="14"/>
      <c r="C37" s="15"/>
      <c r="D37" s="16"/>
      <c r="E37" s="25">
        <f>SUMPRODUCT($D$20:$D$36,E20:E36)</f>
        <v>102421.29000000002</v>
      </c>
      <c r="F37" s="25">
        <f>SUMPRODUCT($D$20:$D$36,F20:F36)</f>
        <v>0</v>
      </c>
      <c r="G37" s="23" t="e">
        <f>SUMPRODUCT($D$36:$D$36,G36:G36)</f>
        <v>#VALUE!</v>
      </c>
      <c r="H37" s="9"/>
      <c r="I37" s="10"/>
      <c r="J37" s="10"/>
      <c r="K37" s="10"/>
      <c r="L37" s="10"/>
      <c r="M37" s="12">
        <f>SUM(M20:M36)</f>
        <v>102421.29000000002</v>
      </c>
      <c r="O37" s="42"/>
      <c r="P37" s="43"/>
    </row>
    <row r="38" spans="1:20" x14ac:dyDescent="0.25">
      <c r="A38" s="7"/>
      <c r="B38" s="7"/>
      <c r="C38" s="7"/>
      <c r="D38" s="7"/>
      <c r="E38" s="3"/>
      <c r="F38" s="3"/>
      <c r="G38" s="3"/>
      <c r="H38" s="3"/>
      <c r="I38" s="7"/>
      <c r="J38" s="7"/>
      <c r="K38" s="7"/>
      <c r="L38" s="7"/>
      <c r="M38" s="3"/>
    </row>
    <row r="39" spans="1:20" s="7" customFormat="1" ht="15" customHeight="1" x14ac:dyDescent="0.25">
      <c r="A39" s="46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O39" s="18"/>
      <c r="P39" s="18"/>
      <c r="Q39" s="18"/>
      <c r="R39" s="18"/>
      <c r="S39" s="18"/>
      <c r="T39" s="18"/>
    </row>
    <row r="40" spans="1:20" s="18" customFormat="1" x14ac:dyDescent="0.25">
      <c r="A40" s="31" t="s">
        <v>44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17"/>
      <c r="O40" s="17"/>
    </row>
    <row r="44" spans="1:20" x14ac:dyDescent="0.25">
      <c r="E44" s="45"/>
    </row>
  </sheetData>
  <mergeCells count="16">
    <mergeCell ref="L18:L19"/>
    <mergeCell ref="A18:A19"/>
    <mergeCell ref="G3:M3"/>
    <mergeCell ref="B18:B19"/>
    <mergeCell ref="C18:D18"/>
    <mergeCell ref="A40:M40"/>
    <mergeCell ref="A39:M39"/>
    <mergeCell ref="J12:K12"/>
    <mergeCell ref="B14:L14"/>
    <mergeCell ref="M18:M19"/>
    <mergeCell ref="A17:B17"/>
    <mergeCell ref="C17:D17"/>
    <mergeCell ref="H18:H19"/>
    <mergeCell ref="I18:I19"/>
    <mergeCell ref="J18:J19"/>
    <mergeCell ref="K18:K19"/>
  </mergeCells>
  <conditionalFormatting sqref="L20:L37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37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2023-02-21T06:17:37Z</dcterms:modified>
</cp:coreProperties>
</file>