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20" i="1" l="1"/>
  <c r="J20" i="1"/>
  <c r="K20" i="1"/>
  <c r="L20" i="1"/>
  <c r="M20" i="1" s="1"/>
  <c r="N20" i="1" s="1"/>
  <c r="C17" i="1"/>
  <c r="F22" i="1"/>
  <c r="G22" i="1"/>
  <c r="E22" i="1"/>
  <c r="J21" i="1" l="1"/>
  <c r="O21" i="1" s="1"/>
  <c r="K21" i="1"/>
  <c r="L21" i="1"/>
  <c r="M21" i="1" s="1"/>
  <c r="N21" i="1" s="1"/>
  <c r="L24" i="1" l="1"/>
  <c r="K24" i="1"/>
  <c r="L23" i="1"/>
  <c r="K23" i="1"/>
  <c r="J24" i="1"/>
  <c r="J23" i="1"/>
  <c r="O23" i="1" s="1"/>
  <c r="L25" i="1"/>
  <c r="J25" i="1"/>
  <c r="O25" i="1" s="1"/>
  <c r="K25" i="1"/>
  <c r="M25" i="1" l="1"/>
  <c r="N25" i="1" s="1"/>
  <c r="M24" i="1"/>
  <c r="N24" i="1" s="1"/>
  <c r="M23" i="1"/>
  <c r="N23" i="1" s="1"/>
  <c r="O24" i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<sst xmlns="http://schemas.openxmlformats.org/spreadsheetml/2006/main" count="45" uniqueCount="40">
  <si>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</si>
  <si>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</si>
  <si>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</si>
  <si>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</si>
  <si>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</si>
  <si>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</si>
  <si>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</si>
  <si>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</si>
  <si>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</si>
  <si>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</si>
  <si>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</si>
  <si>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</si>
  <si>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</si>
  <si>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</si>
  <si>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</si>
  <si>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</si>
  <si>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</si>
  <si>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</si>
  <si>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</si>
  <si>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</si>
  <si>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</si>
  <si>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</si>
  <si>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</si>
  <si>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</si>
  <si>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</si>
  <si>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</si>
  <si>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ИТОГО: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</si>
  <si>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</si>
  <si>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</si>
  <si>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</si>
  <si>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мес.</t>
  </si>
  <si>
    <t xml:space="preserve"> путем запроса котировок в электронной форме, участниками которого могут являться</t>
  </si>
  <si>
    <t>№ 129-23</t>
  </si>
  <si>
    <t>на оказание услуг по техническому обслуживанию приточных, вытяжных систем вентиляции</t>
  </si>
  <si>
    <t>КП вх. 1230-03/23 от 20.03.2023</t>
  </si>
  <si>
    <t>КП вх. 1231-03/23 от 20.03.2023</t>
  </si>
  <si>
    <t>КП вх. 1232-03/23 от 20.03.2023</t>
  </si>
  <si>
    <t>Техническое обслуживание приточных систем вентиляции (15 ед.)</t>
  </si>
  <si>
    <t>Техническое обслуживание вытяжных систем вентиляции (81 ед.)</t>
  </si>
  <si>
    <t>Исходя из имеющегося у Заказчика объёма финансового обеспечения для осуществления закупки НМЦД устанавливается в размере 441000 руб. (четыреста сорок одна тысяча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</si>
</sst>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4" fillId="0" borderId="0" xfId="0" applyFont="1" applyFill="1" applyAlignment="1">
      <alignment horizontal="right" vertical="center" wrapText="1"/>
    </xf>
    <xf numFmtId="164" fontId="4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 shrinkToFit="1"/>
    </xf>
    <xf numFmtId="3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zoomScale="85" zoomScaleNormal="85" zoomScalePageLayoutView="70" workbookViewId="0">
      <selection activeCell="E20" sqref="E20:E21"/>
    </sheetView>
  </sheetViews>
  <sheetFormatPr defaultRowHeight="15" x14ac:dyDescent="0.25"/>
  <cols>
    <col min="1" max="1" width="9.140625" style="7"/>
    <col min="2" max="2" width="34.85546875" style="7" customWidth="1"/>
    <col min="3" max="4" width="9.140625" style="7"/>
    <col min="5" max="5" width="17.28515625" style="1" customWidth="1"/>
    <col min="6" max="6" width="17.5703125" style="1" customWidth="1"/>
    <col min="7" max="7" width="17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7" customWidth="1"/>
    <col min="12" max="12" width="12.5703125" style="7" customWidth="1"/>
    <col min="13" max="13" width="10.28515625" style="7" customWidth="1"/>
    <col min="14" max="14" width="18.28515625" style="7" customWidth="1"/>
    <col min="15" max="15" width="19.42578125" style="1" customWidth="1"/>
    <col min="16" max="16384" width="9.140625" style="5"/>
  </cols>
  <sheetData>
    <row r="1" spans="1:15" x14ac:dyDescent="0.25">
      <c r="O1" s="6" t="s">
        <v>27</v>
      </c>
    </row>
    <row r="2" spans="1:15" ht="14.45" customHeight="1" x14ac:dyDescent="0.25">
      <c r="O2" s="6" t="s">
        <v>28</v>
      </c>
    </row>
    <row r="3" spans="1:15" x14ac:dyDescent="0.25">
      <c r="A3" s="19"/>
      <c r="B3" s="19"/>
      <c r="C3" s="19"/>
      <c r="D3" s="19"/>
      <c r="E3" s="20"/>
      <c r="F3" s="20"/>
      <c r="G3" s="20"/>
      <c r="H3" s="20"/>
      <c r="I3" s="20"/>
      <c r="J3" s="20"/>
      <c r="K3" s="19"/>
      <c r="L3" s="19"/>
      <c r="M3" s="19"/>
      <c r="N3" s="19"/>
      <c r="O3" s="6" t="s">
        <v>33</v>
      </c>
    </row>
    <row r="4" spans="1:15" ht="14.45" customHeight="1" x14ac:dyDescent="0.25">
      <c r="A4" s="19"/>
      <c r="B4" s="19"/>
      <c r="C4" s="19"/>
      <c r="D4" s="19"/>
      <c r="E4" s="20"/>
      <c r="F4" s="20"/>
      <c r="G4" s="20"/>
      <c r="H4" s="20"/>
      <c r="I4" s="20"/>
      <c r="J4" s="20"/>
      <c r="K4" s="19"/>
      <c r="L4" s="19"/>
      <c r="M4" s="19"/>
      <c r="N4" s="19"/>
      <c r="O4" s="6" t="s">
        <v>31</v>
      </c>
    </row>
    <row r="5" spans="1:15" x14ac:dyDescent="0.25">
      <c r="O5" s="6" t="s">
        <v>29</v>
      </c>
    </row>
    <row r="6" spans="1:15" ht="14.45" customHeight="1" x14ac:dyDescent="0.25">
      <c r="O6" s="6" t="s">
        <v>32</v>
      </c>
    </row>
    <row r="8" spans="1:15" x14ac:dyDescent="0.25">
      <c r="O8" s="3" t="s">
        <v>16</v>
      </c>
    </row>
    <row r="9" spans="1:15" x14ac:dyDescent="0.25">
      <c r="O9" s="4" t="s">
        <v>21</v>
      </c>
    </row>
    <row r="10" spans="1:15" x14ac:dyDescent="0.25">
      <c r="O10" s="4" t="s">
        <v>17</v>
      </c>
    </row>
    <row r="12" spans="1:15" ht="28.9" customHeight="1" x14ac:dyDescent="0.25">
      <c r="L12" s="26" t="s">
        <v>20</v>
      </c>
      <c r="M12" s="26"/>
      <c r="O12" s="1" t="s">
        <v>18</v>
      </c>
    </row>
    <row r="13" spans="1:15" ht="18.75" x14ac:dyDescent="0.25">
      <c r="O13" s="2"/>
    </row>
    <row r="14" spans="1:15" ht="18.75" x14ac:dyDescent="0.25">
      <c r="B14" s="26" t="s">
        <v>19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"/>
    </row>
    <row r="15" spans="1:15" hidden="1" x14ac:dyDescent="0.25"/>
    <row r="17" spans="1:17" s="7" customFormat="1" ht="54.6" customHeight="1" x14ac:dyDescent="0.25">
      <c r="A17" s="30" t="s">
        <v>14</v>
      </c>
      <c r="B17" s="31"/>
      <c r="C17" s="32">
        <f>SUMIF(O20:O25,"&gt;0")</f>
        <v>491750</v>
      </c>
      <c r="D17" s="31"/>
      <c r="E17" s="9" t="s">
        <v>34</v>
      </c>
      <c r="F17" s="9" t="s">
        <v>35</v>
      </c>
      <c r="G17" s="9" t="s">
        <v>36</v>
      </c>
      <c r="H17" s="9"/>
      <c r="I17" s="10"/>
      <c r="J17" s="10"/>
      <c r="K17" s="11"/>
      <c r="L17" s="11"/>
      <c r="M17" s="11"/>
      <c r="N17" s="11"/>
      <c r="O17" s="10"/>
    </row>
    <row r="18" spans="1:17" s="7" customFormat="1" ht="30" customHeight="1" x14ac:dyDescent="0.25">
      <c r="A18" s="24" t="s">
        <v>0</v>
      </c>
      <c r="B18" s="24" t="s">
        <v>1</v>
      </c>
      <c r="C18" s="24" t="s">
        <v>2</v>
      </c>
      <c r="D18" s="24"/>
      <c r="E18" s="10" t="s">
        <v>5</v>
      </c>
      <c r="F18" s="10" t="s">
        <v>7</v>
      </c>
      <c r="G18" s="10" t="s">
        <v>8</v>
      </c>
      <c r="H18" s="10" t="s">
        <v>22</v>
      </c>
      <c r="I18" s="10" t="s">
        <v>23</v>
      </c>
      <c r="J18" s="33" t="s">
        <v>15</v>
      </c>
      <c r="K18" s="24" t="s">
        <v>11</v>
      </c>
      <c r="L18" s="24" t="s">
        <v>12</v>
      </c>
      <c r="M18" s="24" t="s">
        <v>13</v>
      </c>
      <c r="N18" s="24" t="s">
        <v>9</v>
      </c>
      <c r="O18" s="29" t="s">
        <v>10</v>
      </c>
    </row>
    <row r="19" spans="1:17" s="7" customFormat="1" ht="30" x14ac:dyDescent="0.25">
      <c r="A19" s="24"/>
      <c r="B19" s="24"/>
      <c r="C19" s="12" t="s">
        <v>3</v>
      </c>
      <c r="D19" s="12" t="s">
        <v>4</v>
      </c>
      <c r="E19" s="10" t="s">
        <v>6</v>
      </c>
      <c r="F19" s="10" t="s">
        <v>6</v>
      </c>
      <c r="G19" s="10" t="s">
        <v>6</v>
      </c>
      <c r="H19" s="10" t="s">
        <v>6</v>
      </c>
      <c r="I19" s="10" t="s">
        <v>6</v>
      </c>
      <c r="J19" s="34"/>
      <c r="K19" s="24"/>
      <c r="L19" s="24"/>
      <c r="M19" s="24"/>
      <c r="N19" s="24"/>
      <c r="O19" s="29"/>
    </row>
    <row r="20" spans="1:17" s="21" customFormat="1" ht="45" x14ac:dyDescent="0.25">
      <c r="A20" s="23">
        <v>1</v>
      </c>
      <c r="B20" s="35" t="s">
        <v>37</v>
      </c>
      <c r="C20" s="36" t="s">
        <v>30</v>
      </c>
      <c r="D20" s="23">
        <v>7</v>
      </c>
      <c r="E20" s="13">
        <v>22500</v>
      </c>
      <c r="F20" s="22">
        <v>24000</v>
      </c>
      <c r="G20" s="22">
        <v>22500</v>
      </c>
      <c r="H20" s="22"/>
      <c r="I20" s="22"/>
      <c r="J20" s="22">
        <f t="shared" ref="J20" si="0">AVERAGE(E20:I20)</f>
        <v>23000</v>
      </c>
      <c r="K20" s="23">
        <f t="shared" ref="K20" si="1">COUNT(E20:I20)</f>
        <v>3</v>
      </c>
      <c r="L20" s="23">
        <f t="shared" ref="L20" si="2">STDEV(E20:I20)</f>
        <v>866.02540378443859</v>
      </c>
      <c r="M20" s="23">
        <f t="shared" ref="M20" si="3">L20/J20*100</f>
        <v>3.765327842541037</v>
      </c>
      <c r="N20" s="23" t="str">
        <f t="shared" ref="N20" si="4">IF(M20&lt;33,"ОДНОРОДНЫЕ","НЕОДНОРОДНЫЕ")</f>
        <v>ОДНОРОДНЫЕ</v>
      </c>
      <c r="O20" s="22">
        <f>D20*J20</f>
        <v>161000</v>
      </c>
    </row>
    <row r="21" spans="1:17" s="7" customFormat="1" ht="45" x14ac:dyDescent="0.25">
      <c r="A21" s="23">
        <v>2</v>
      </c>
      <c r="B21" s="37" t="s">
        <v>38</v>
      </c>
      <c r="C21" s="36" t="s">
        <v>30</v>
      </c>
      <c r="D21" s="38">
        <v>7</v>
      </c>
      <c r="E21" s="13">
        <v>40500</v>
      </c>
      <c r="F21" s="10">
        <v>40500</v>
      </c>
      <c r="G21" s="10">
        <v>60750</v>
      </c>
      <c r="H21" s="10"/>
      <c r="I21" s="10"/>
      <c r="J21" s="10">
        <f t="shared" ref="J21:J24" si="5">AVERAGE(E21:I21)</f>
        <v>47250</v>
      </c>
      <c r="K21" s="11">
        <f t="shared" ref="K21:K24" si="6">COUNT(E21:I21)</f>
        <v>3</v>
      </c>
      <c r="L21" s="11">
        <f t="shared" ref="L21:L24" si="7">STDEV(E21:I21)</f>
        <v>11691.342951089922</v>
      </c>
      <c r="M21" s="11">
        <f t="shared" ref="M21:M24" si="8">L21/J21*100</f>
        <v>24.743582965269677</v>
      </c>
      <c r="N21" s="11" t="str">
        <f t="shared" ref="N21:N24" si="9">IF(M21&lt;33,"ОДНОРОДНЫЕ","НЕОДНОРОДНЫЕ")</f>
        <v>ОДНОРОДНЫЕ</v>
      </c>
      <c r="O21" s="10">
        <f t="shared" ref="O20:O24" si="10">D21*J21</f>
        <v>330750</v>
      </c>
    </row>
    <row r="22" spans="1:17" s="7" customFormat="1" x14ac:dyDescent="0.25">
      <c r="A22" s="11"/>
      <c r="B22" s="11" t="s">
        <v>26</v>
      </c>
      <c r="C22" s="14"/>
      <c r="D22" s="15"/>
      <c r="E22" s="22">
        <f>SUMPRODUCT($D$20:$D$21,E20:E21)</f>
        <v>441000</v>
      </c>
      <c r="F22" s="22">
        <f t="shared" ref="F22:G22" si="11">SUMPRODUCT($D$20:$D$21,F20:F21)</f>
        <v>451500</v>
      </c>
      <c r="G22" s="22">
        <f t="shared" si="11"/>
        <v>582750</v>
      </c>
      <c r="H22" s="10"/>
      <c r="I22" s="10"/>
      <c r="J22" s="10"/>
      <c r="K22" s="11"/>
      <c r="L22" s="11"/>
      <c r="M22" s="11"/>
      <c r="N22" s="11"/>
      <c r="O22" s="10"/>
    </row>
    <row r="23" spans="1:17" s="7" customFormat="1" hidden="1" x14ac:dyDescent="0.25">
      <c r="A23" s="11">
        <v>3</v>
      </c>
      <c r="B23" s="11"/>
      <c r="C23" s="11"/>
      <c r="D23" s="16"/>
      <c r="E23" s="10"/>
      <c r="F23" s="10"/>
      <c r="G23" s="10"/>
      <c r="H23" s="10"/>
      <c r="I23" s="10"/>
      <c r="J23" s="10" t="e">
        <f t="shared" si="5"/>
        <v>#DIV/0!</v>
      </c>
      <c r="K23" s="11">
        <f t="shared" si="6"/>
        <v>0</v>
      </c>
      <c r="L23" s="11" t="e">
        <f t="shared" si="7"/>
        <v>#DIV/0!</v>
      </c>
      <c r="M23" s="11" t="e">
        <f t="shared" si="8"/>
        <v>#DIV/0!</v>
      </c>
      <c r="N23" s="11" t="e">
        <f t="shared" si="9"/>
        <v>#DIV/0!</v>
      </c>
      <c r="O23" s="10" t="e">
        <f t="shared" si="10"/>
        <v>#DIV/0!</v>
      </c>
    </row>
    <row r="24" spans="1:17" s="7" customFormat="1" hidden="1" x14ac:dyDescent="0.25">
      <c r="A24" s="11">
        <v>4</v>
      </c>
      <c r="B24" s="17"/>
      <c r="C24" s="11"/>
      <c r="D24" s="18"/>
      <c r="E24" s="10"/>
      <c r="F24" s="10"/>
      <c r="G24" s="10"/>
      <c r="H24" s="10"/>
      <c r="I24" s="10"/>
      <c r="J24" s="10" t="e">
        <f t="shared" si="5"/>
        <v>#DIV/0!</v>
      </c>
      <c r="K24" s="11">
        <f t="shared" si="6"/>
        <v>0</v>
      </c>
      <c r="L24" s="11" t="e">
        <f t="shared" si="7"/>
        <v>#DIV/0!</v>
      </c>
      <c r="M24" s="11" t="e">
        <f t="shared" si="8"/>
        <v>#DIV/0!</v>
      </c>
      <c r="N24" s="11" t="e">
        <f t="shared" si="9"/>
        <v>#DIV/0!</v>
      </c>
      <c r="O24" s="10" t="e">
        <f t="shared" si="10"/>
        <v>#DIV/0!</v>
      </c>
    </row>
    <row r="25" spans="1:17" s="7" customFormat="1" ht="14.45" hidden="1" customHeight="1" x14ac:dyDescent="0.25">
      <c r="A25" s="11">
        <v>5</v>
      </c>
      <c r="B25" s="17"/>
      <c r="C25" s="11"/>
      <c r="D25" s="18"/>
      <c r="E25" s="10"/>
      <c r="F25" s="10"/>
      <c r="G25" s="10"/>
      <c r="H25" s="10"/>
      <c r="I25" s="10"/>
      <c r="J25" s="10" t="e">
        <f>AVERAGE(E25:I25)</f>
        <v>#DIV/0!</v>
      </c>
      <c r="K25" s="11">
        <f>COUNT(E25:I25)</f>
        <v>0</v>
      </c>
      <c r="L25" s="11" t="e">
        <f>STDEV(E25:I25)</f>
        <v>#DIV/0!</v>
      </c>
      <c r="M25" s="11" t="e">
        <f>L25/J25*100</f>
        <v>#DIV/0!</v>
      </c>
      <c r="N25" s="11" t="e">
        <f>IF(M25&lt;33,"ОДНОРОДНЫЕ","НЕОДНОРОДНЫЕ")</f>
        <v>#DIV/0!</v>
      </c>
      <c r="O25" s="10" t="e">
        <f>D25*J25</f>
        <v>#DIV/0!</v>
      </c>
    </row>
    <row r="27" spans="1:17" x14ac:dyDescent="0.25">
      <c r="A27" s="27" t="s">
        <v>25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7" x14ac:dyDescent="0.25">
      <c r="A28" s="28" t="s">
        <v>24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7" ht="15" customHeight="1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spans="1:17" x14ac:dyDescent="0.25">
      <c r="A30" s="25" t="s">
        <v>39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8"/>
      <c r="Q30" s="8"/>
    </row>
  </sheetData>
  <mergeCells count="17">
    <mergeCell ref="L18:L19"/>
    <mergeCell ref="M18:M19"/>
    <mergeCell ref="N18:N19"/>
    <mergeCell ref="A18:A19"/>
    <mergeCell ref="B18:B19"/>
    <mergeCell ref="C18:D18"/>
    <mergeCell ref="A30:O30"/>
    <mergeCell ref="L12:M12"/>
    <mergeCell ref="B14:N14"/>
    <mergeCell ref="A27:O27"/>
    <mergeCell ref="A28:O28"/>
    <mergeCell ref="A29:O29"/>
    <mergeCell ref="O18:O19"/>
    <mergeCell ref="A17:B17"/>
    <mergeCell ref="C17:D17"/>
    <mergeCell ref="J18:J19"/>
    <mergeCell ref="K18:K19"/>
  </mergeCells>
  <conditionalFormatting sqref="N25">
    <cfRule type="containsText" dxfId="17" priority="10" operator="containsText" text="НЕ">
      <formula>NOT(ISERROR(SEARCH("НЕ",N25)))</formula>
    </cfRule>
    <cfRule type="containsText" dxfId="16" priority="11" operator="containsText" text="ОДНОРОДНЫЕ">
      <formula>NOT(ISERROR(SEARCH("ОДНОРОДНЫЕ",N25)))</formula>
    </cfRule>
    <cfRule type="containsText" dxfId="15" priority="12" operator="containsText" text="НЕОДНОРОДНЫЕ">
      <formula>NOT(ISERROR(SEARCH("НЕОДНОРОДНЫЕ",N25)))</formula>
    </cfRule>
  </conditionalFormatting>
  <conditionalFormatting sqref="N25">
    <cfRule type="containsText" dxfId="14" priority="7" operator="containsText" text="НЕОДНОРОДНЫЕ">
      <formula>NOT(ISERROR(SEARCH("НЕОДНОРОДНЫЕ",N25)))</formula>
    </cfRule>
    <cfRule type="containsText" dxfId="13" priority="8" operator="containsText" text="ОДНОРОДНЫЕ">
      <formula>NOT(ISERROR(SEARCH("ОДНОРОДНЫЕ",N25)))</formula>
    </cfRule>
    <cfRule type="containsText" dxfId="12" priority="9" operator="containsText" text="НЕОДНОРОДНЫЕ">
      <formula>NOT(ISERROR(SEARCH("НЕОДНОРОДНЫЕ",N25)))</formula>
    </cfRule>
  </conditionalFormatting>
  <conditionalFormatting sqref="N20:N24">
    <cfRule type="containsText" dxfId="11" priority="4" operator="containsText" text="НЕ">
      <formula>NOT(ISERROR(SEARCH("НЕ",N20)))</formula>
    </cfRule>
    <cfRule type="containsText" dxfId="10" priority="5" operator="containsText" text="ОДНОРОДНЫЕ">
      <formula>NOT(ISERROR(SEARCH("ОДНОРОДНЫЕ",N20)))</formula>
    </cfRule>
    <cfRule type="containsText" dxfId="9" priority="6" operator="containsText" text="НЕОДНОРОДНЫЕ">
      <formula>NOT(ISERROR(SEARCH("НЕОДНОРОДНЫЕ",N20)))</formula>
    </cfRule>
  </conditionalFormatting>
  <conditionalFormatting sqref="N20:N24">
    <cfRule type="containsText" dxfId="8" priority="1" operator="containsText" text="НЕОДНОРОДНЫЕ">
      <formula>NOT(ISERROR(SEARCH("НЕОДНОРОДНЫЕ",N20)))</formula>
    </cfRule>
    <cfRule type="containsText" dxfId="7" priority="2" operator="containsText" text="ОДНОРОДНЫЕ">
      <formula>NOT(ISERROR(SEARCH("ОДНОРОДНЫЕ",N20)))</formula>
    </cfRule>
    <cfRule type="containsText" dxfId="6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2023-05-19T02:28:35Z</dcterms:modified>
</cp:coreProperties>
</file>