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H20" i="1"/>
  <c r="M20" i="1" s="1"/>
  <c r="I20" i="1"/>
  <c r="J20" i="1"/>
  <c r="K20" i="1" s="1"/>
  <c r="L20" i="1" s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/>
  <c r="L24" i="1" s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H28" i="1"/>
  <c r="M28" i="1" s="1"/>
  <c r="I28" i="1"/>
  <c r="J28" i="1"/>
  <c r="K28" i="1" s="1"/>
  <c r="L28" i="1" s="1"/>
  <c r="H29" i="1"/>
  <c r="M29" i="1" s="1"/>
  <c r="I29" i="1"/>
  <c r="J29" i="1"/>
  <c r="K29" i="1" s="1"/>
  <c r="L29" i="1" s="1"/>
  <c r="H30" i="1"/>
  <c r="M30" i="1" s="1"/>
  <c r="I30" i="1"/>
  <c r="J30" i="1"/>
  <c r="K30" i="1" s="1"/>
  <c r="L30" i="1" s="1"/>
  <c r="H31" i="1"/>
  <c r="M31" i="1" s="1"/>
  <c r="I31" i="1"/>
  <c r="J31" i="1"/>
  <c r="K31" i="1" s="1"/>
  <c r="L31" i="1" s="1"/>
  <c r="H32" i="1"/>
  <c r="M32" i="1" s="1"/>
  <c r="I32" i="1"/>
  <c r="J32" i="1"/>
  <c r="K32" i="1" s="1"/>
  <c r="L32" i="1" s="1"/>
  <c r="H33" i="1"/>
  <c r="M33" i="1" s="1"/>
  <c r="I33" i="1"/>
  <c r="J33" i="1"/>
  <c r="H34" i="1"/>
  <c r="M34" i="1" s="1"/>
  <c r="I34" i="1"/>
  <c r="J34" i="1"/>
  <c r="K34" i="1" s="1"/>
  <c r="L34" i="1" s="1"/>
  <c r="H35" i="1"/>
  <c r="M35" i="1" s="1"/>
  <c r="I35" i="1"/>
  <c r="J35" i="1"/>
  <c r="K35" i="1"/>
  <c r="L35" i="1" s="1"/>
  <c r="H36" i="1"/>
  <c r="M36" i="1" s="1"/>
  <c r="I36" i="1"/>
  <c r="J36" i="1"/>
  <c r="H37" i="1"/>
  <c r="M37" i="1" s="1"/>
  <c r="I37" i="1"/>
  <c r="J37" i="1"/>
  <c r="K37" i="1" s="1"/>
  <c r="L37" i="1" s="1"/>
  <c r="H38" i="1"/>
  <c r="M38" i="1" s="1"/>
  <c r="I38" i="1"/>
  <c r="J38" i="1"/>
  <c r="H39" i="1"/>
  <c r="M39" i="1" s="1"/>
  <c r="I39" i="1"/>
  <c r="J39" i="1"/>
  <c r="H40" i="1"/>
  <c r="I40" i="1"/>
  <c r="J40" i="1"/>
  <c r="K40" i="1" s="1"/>
  <c r="L40" i="1" s="1"/>
  <c r="M40" i="1"/>
  <c r="H41" i="1"/>
  <c r="M41" i="1" s="1"/>
  <c r="I41" i="1"/>
  <c r="J41" i="1"/>
  <c r="K41" i="1" s="1"/>
  <c r="L41" i="1" s="1"/>
  <c r="H42" i="1"/>
  <c r="M42" i="1" s="1"/>
  <c r="I42" i="1"/>
  <c r="J42" i="1"/>
  <c r="K42" i="1" s="1"/>
  <c r="L42" i="1" s="1"/>
  <c r="H43" i="1"/>
  <c r="M43" i="1" s="1"/>
  <c r="I43" i="1"/>
  <c r="J43" i="1"/>
  <c r="K43" i="1" s="1"/>
  <c r="L43" i="1" s="1"/>
  <c r="H44" i="1"/>
  <c r="M44" i="1" s="1"/>
  <c r="I44" i="1"/>
  <c r="J44" i="1"/>
  <c r="H45" i="1"/>
  <c r="M45" i="1" s="1"/>
  <c r="I45" i="1"/>
  <c r="J45" i="1"/>
  <c r="H46" i="1"/>
  <c r="M46" i="1" s="1"/>
  <c r="I46" i="1"/>
  <c r="J46" i="1"/>
  <c r="K46" i="1" s="1"/>
  <c r="L46" i="1" s="1"/>
  <c r="H47" i="1"/>
  <c r="M47" i="1" s="1"/>
  <c r="I47" i="1"/>
  <c r="J47" i="1"/>
  <c r="K47" i="1" s="1"/>
  <c r="L47" i="1" s="1"/>
  <c r="H48" i="1"/>
  <c r="M48" i="1" s="1"/>
  <c r="I48" i="1"/>
  <c r="J48" i="1"/>
  <c r="K48" i="1" s="1"/>
  <c r="L48" i="1" s="1"/>
  <c r="H49" i="1"/>
  <c r="M49" i="1" s="1"/>
  <c r="I49" i="1"/>
  <c r="J49" i="1"/>
  <c r="K49" i="1" s="1"/>
  <c r="L49" i="1" s="1"/>
  <c r="H50" i="1"/>
  <c r="I50" i="1"/>
  <c r="J50" i="1"/>
  <c r="H51" i="1"/>
  <c r="M51" i="1" s="1"/>
  <c r="I51" i="1"/>
  <c r="J51" i="1"/>
  <c r="K51" i="1" s="1"/>
  <c r="L51" i="1" s="1"/>
  <c r="H52" i="1"/>
  <c r="M52" i="1" s="1"/>
  <c r="I52" i="1"/>
  <c r="J52" i="1"/>
  <c r="H53" i="1"/>
  <c r="M53" i="1" s="1"/>
  <c r="I53" i="1"/>
  <c r="J53" i="1"/>
  <c r="K53" i="1" s="1"/>
  <c r="L53" i="1" s="1"/>
  <c r="H54" i="1"/>
  <c r="M54" i="1" s="1"/>
  <c r="I54" i="1"/>
  <c r="J54" i="1"/>
  <c r="K54" i="1" s="1"/>
  <c r="L54" i="1" s="1"/>
  <c r="F56" i="1"/>
  <c r="G56" i="1"/>
  <c r="K36" i="1" l="1"/>
  <c r="L36" i="1" s="1"/>
  <c r="K52" i="1"/>
  <c r="L52" i="1" s="1"/>
  <c r="K44" i="1"/>
  <c r="L44" i="1" s="1"/>
  <c r="K23" i="1"/>
  <c r="L23" i="1" s="1"/>
  <c r="K50" i="1"/>
  <c r="L50" i="1" s="1"/>
  <c r="K38" i="1"/>
  <c r="L38" i="1" s="1"/>
  <c r="K21" i="1"/>
  <c r="L21" i="1" s="1"/>
  <c r="K33" i="1"/>
  <c r="L33" i="1" s="1"/>
  <c r="K39" i="1"/>
  <c r="L39" i="1" s="1"/>
  <c r="K45" i="1"/>
  <c r="L45" i="1" s="1"/>
  <c r="M50" i="1"/>
  <c r="K27" i="1"/>
  <c r="L27" i="1" s="1"/>
  <c r="H55" i="1"/>
  <c r="M55" i="1" s="1"/>
  <c r="M56" i="1" s="1"/>
  <c r="I55" i="1"/>
  <c r="J55" i="1"/>
  <c r="K55" i="1" l="1"/>
  <c r="L55" i="1" s="1"/>
</calcChain>
</file>

<file path=xl/sharedStrings.xml><?xml version="1.0" encoding="utf-8"?>
<sst xmlns="http://schemas.openxmlformats.org/spreadsheetml/2006/main" count="108" uniqueCount="73">
  <si>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</si>
  <si>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</si>
  <si>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</si>
  <si>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</si>
  <si>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</si>
  <si>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</si>
  <si>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</si>
  <si>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</si>
  <si>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</si>
  <si>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</si>
  <si>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</si>
  <si>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</si>
  <si>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</si>
  <si>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</si>
  <si>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</si>
  <si>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</si>
  <si>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</si>
  <si>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</si>
  <si>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</si>
  <si>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</si>
  <si>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</si>
  <si>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</si>
  <si>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</si>
  <si>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</si>
  <si>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</si>
  <si>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</si>
  <si>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</si>
  <si>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</si>
  <si>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упаковка</t>
  </si>
  <si>
    <t>АЛТ/ГПТ Системный Реагент</t>
  </si>
  <si>
    <t>АСТ/ГОТ Системный Реагент</t>
  </si>
  <si>
    <t>Амилаза Системный Реагент</t>
  </si>
  <si>
    <t>Щелочная фосфатаза Системный Реагент</t>
  </si>
  <si>
    <t>Креатинкиназа Системный Реагент</t>
  </si>
  <si>
    <t>Гамма ГТС Системный Реагент</t>
  </si>
  <si>
    <t>ЛДГ-П Системный Реагент</t>
  </si>
  <si>
    <t>Билирубин общий Системный Реагент</t>
  </si>
  <si>
    <t>Билирубин прямой Системный Реагент</t>
  </si>
  <si>
    <t>Глюкоза Системный Реагент</t>
  </si>
  <si>
    <t>Креатинин Системный Реагент</t>
  </si>
  <si>
    <t>Мочевина Системный Реагент</t>
  </si>
  <si>
    <t>Общий белок Системный Реагент</t>
  </si>
  <si>
    <t>Альбумин Системный Реагент</t>
  </si>
  <si>
    <t>Холестерин Системный Реагент</t>
  </si>
  <si>
    <t>Триглицериды Системный реагент</t>
  </si>
  <si>
    <t>ЛПВП Холестерин Системный Реагент</t>
  </si>
  <si>
    <t xml:space="preserve"> ЛПВП/ЛПНП Калибратор</t>
  </si>
  <si>
    <t>СРБ Калибратор высокий</t>
  </si>
  <si>
    <t>РФ для автоматов Системный реагент</t>
  </si>
  <si>
    <t>РФ Калибратор высокий</t>
  </si>
  <si>
    <t>Антистрептолизин О Системный реагент</t>
  </si>
  <si>
    <t>АСЛ Калибратор</t>
  </si>
  <si>
    <t>Железо Системный Реагент</t>
  </si>
  <si>
    <t>Ферритин для автоматов Системный Реагент</t>
  </si>
  <si>
    <t>Ферритин набор калибраторов</t>
  </si>
  <si>
    <t>Трансферрин</t>
  </si>
  <si>
    <t>Фосфор, системный реагент</t>
  </si>
  <si>
    <t>Кальций, системный реагент</t>
  </si>
  <si>
    <t>Мульти Контроль (Уровень 1)</t>
  </si>
  <si>
    <t>Мульти Контроль (уровень 2)</t>
  </si>
  <si>
    <t>Контроль норма</t>
  </si>
  <si>
    <t>Контроль патология</t>
  </si>
  <si>
    <t>Мультикалибратор</t>
  </si>
  <si>
    <t>Промывочный раствор для проточной кюветы</t>
  </si>
  <si>
    <r>
      <t xml:space="preserve">Промывочный раствор </t>
    </r>
    <r>
      <rPr>
        <sz val="11"/>
        <color theme="1"/>
        <rFont val="Times New Roman"/>
        <family val="1"/>
        <charset val="204"/>
      </rPr>
      <t>(кислотный и щелочной)</t>
    </r>
  </si>
  <si>
    <t>набор</t>
  </si>
  <si>
    <t>штука</t>
  </si>
  <si>
    <t>№ 127-23</t>
  </si>
  <si>
    <t>Исходя из имеющегося у Заказчика объёма финансового обеспечения для осуществления закупки НМЦД устанавливается в размере 1265837,50 руб. (один миллион двести шестьдесят пять тысяч восемьсот тридцать семь рублей пятьдесят копеек)</t>
  </si>
  <si>
    <t>вх. № 2011-05/23 от 17.05.2023</t>
  </si>
  <si>
    <t>вх. № 2012-05/23 от 17.05.2023</t>
  </si>
  <si>
    <t>вх. № 2013-05/23 от 17.05.2023</t>
  </si>
  <si>
    <t xml:space="preserve">на поставку реагентов и расходного материала для биохимического анализатора ERBA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</si>
</sst>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topLeftCell="A13" zoomScale="85" zoomScaleNormal="85" zoomScalePageLayoutView="70" workbookViewId="0">
      <selection activeCell="T12" sqref="T12"/>
    </sheetView>
  </sheetViews>
  <sheetFormatPr defaultRowHeight="15" x14ac:dyDescent="0.25"/>
  <cols>
    <col min="1" max="1" width="6.140625" style="13" bestFit="1" customWidth="1"/>
    <col min="2" max="2" width="44.140625" style="13" bestFit="1" customWidth="1"/>
    <col min="3" max="3" width="11.7109375" style="13" customWidth="1"/>
    <col min="4" max="4" width="7.140625" style="13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3" customWidth="1"/>
    <col min="10" max="10" width="12.5703125" style="13" customWidth="1"/>
    <col min="11" max="11" width="10.28515625" style="13" customWidth="1"/>
    <col min="12" max="12" width="22.42578125" style="13" bestFit="1" customWidth="1"/>
    <col min="13" max="13" width="17.5703125" style="1" customWidth="1"/>
    <col min="14" max="14" width="9.140625" style="13"/>
    <col min="15" max="15" width="9.7109375" style="13" bestFit="1" customWidth="1"/>
    <col min="16" max="16" width="10.7109375" style="13" bestFit="1" customWidth="1"/>
    <col min="17" max="17" width="11.7109375" style="13" bestFit="1" customWidth="1"/>
    <col min="18" max="18" width="10.7109375" style="13" bestFit="1" customWidth="1"/>
    <col min="19" max="16384" width="9.140625" style="13"/>
  </cols>
  <sheetData>
    <row r="1" spans="2:13" x14ac:dyDescent="0.25">
      <c r="M1" s="19" t="s">
        <v>21</v>
      </c>
    </row>
    <row r="2" spans="2:13" ht="14.45" customHeight="1" x14ac:dyDescent="0.25">
      <c r="M2" s="19" t="s">
        <v>22</v>
      </c>
    </row>
    <row r="3" spans="2:13" x14ac:dyDescent="0.25">
      <c r="G3" s="45" t="s">
        <v>72</v>
      </c>
      <c r="H3" s="45"/>
      <c r="I3" s="45"/>
      <c r="J3" s="45"/>
      <c r="K3" s="45"/>
      <c r="L3" s="45"/>
      <c r="M3" s="45"/>
    </row>
    <row r="4" spans="2:13" x14ac:dyDescent="0.25">
      <c r="G4" s="11"/>
      <c r="H4" s="11"/>
      <c r="I4" s="8"/>
      <c r="J4" s="8"/>
      <c r="K4" s="8"/>
      <c r="L4" s="8"/>
      <c r="M4" s="20" t="s">
        <v>24</v>
      </c>
    </row>
    <row r="5" spans="2:13" x14ac:dyDescent="0.25">
      <c r="G5" s="11"/>
      <c r="H5" s="11"/>
      <c r="I5" s="8"/>
      <c r="J5" s="8"/>
      <c r="K5" s="8"/>
      <c r="L5" s="8"/>
      <c r="M5" s="20" t="s">
        <v>23</v>
      </c>
    </row>
    <row r="6" spans="2:13" ht="14.45" customHeight="1" x14ac:dyDescent="0.25">
      <c r="G6" s="11"/>
      <c r="H6" s="11"/>
      <c r="I6" s="8"/>
      <c r="J6" s="8"/>
      <c r="K6" s="8"/>
      <c r="L6" s="8"/>
      <c r="M6" s="20" t="s">
        <v>67</v>
      </c>
    </row>
    <row r="7" spans="2:13" x14ac:dyDescent="0.25">
      <c r="G7" s="11"/>
      <c r="H7" s="11"/>
      <c r="I7" s="8"/>
      <c r="J7" s="8"/>
      <c r="K7" s="8"/>
      <c r="L7" s="8"/>
      <c r="M7" s="11"/>
    </row>
    <row r="8" spans="2:13" x14ac:dyDescent="0.25">
      <c r="G8" s="11"/>
      <c r="H8" s="11"/>
      <c r="I8" s="8"/>
      <c r="J8" s="8"/>
      <c r="K8" s="8"/>
      <c r="L8" s="8"/>
      <c r="M8" s="12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4" t="s">
        <v>17</v>
      </c>
      <c r="K12" s="34"/>
      <c r="M12" s="1" t="s">
        <v>15</v>
      </c>
    </row>
    <row r="14" spans="2:13" x14ac:dyDescent="0.2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3" hidden="1" x14ac:dyDescent="0.25"/>
    <row r="17" spans="1:13" ht="54.6" customHeight="1" x14ac:dyDescent="0.25">
      <c r="A17" s="38" t="s">
        <v>11</v>
      </c>
      <c r="B17" s="39"/>
      <c r="C17" s="40"/>
      <c r="D17" s="39"/>
      <c r="E17" s="30" t="s">
        <v>71</v>
      </c>
      <c r="F17" s="30" t="s">
        <v>70</v>
      </c>
      <c r="G17" s="30" t="s">
        <v>69</v>
      </c>
      <c r="H17" s="14"/>
      <c r="I17" s="16"/>
      <c r="J17" s="16"/>
      <c r="K17" s="16"/>
      <c r="L17" s="16"/>
      <c r="M17" s="14"/>
    </row>
    <row r="18" spans="1:13" ht="30" customHeight="1" x14ac:dyDescent="0.25">
      <c r="A18" s="43" t="s">
        <v>0</v>
      </c>
      <c r="B18" s="43" t="s">
        <v>1</v>
      </c>
      <c r="C18" s="43" t="s">
        <v>2</v>
      </c>
      <c r="D18" s="43"/>
      <c r="E18" s="14" t="s">
        <v>25</v>
      </c>
      <c r="F18" s="14" t="s">
        <v>26</v>
      </c>
      <c r="G18" s="14" t="s">
        <v>27</v>
      </c>
      <c r="H18" s="41" t="s">
        <v>12</v>
      </c>
      <c r="I18" s="43" t="s">
        <v>8</v>
      </c>
      <c r="J18" s="43" t="s">
        <v>9</v>
      </c>
      <c r="K18" s="43" t="s">
        <v>10</v>
      </c>
      <c r="L18" s="43" t="s">
        <v>6</v>
      </c>
      <c r="M18" s="37" t="s">
        <v>7</v>
      </c>
    </row>
    <row r="19" spans="1:13" x14ac:dyDescent="0.25">
      <c r="A19" s="44"/>
      <c r="B19" s="44"/>
      <c r="C19" s="17" t="s">
        <v>3</v>
      </c>
      <c r="D19" s="17" t="s">
        <v>4</v>
      </c>
      <c r="E19" s="15" t="s">
        <v>5</v>
      </c>
      <c r="F19" s="14" t="s">
        <v>5</v>
      </c>
      <c r="G19" s="14" t="s">
        <v>5</v>
      </c>
      <c r="H19" s="42"/>
      <c r="I19" s="43"/>
      <c r="J19" s="43"/>
      <c r="K19" s="43"/>
      <c r="L19" s="43"/>
      <c r="M19" s="37"/>
    </row>
    <row r="20" spans="1:13" s="24" customFormat="1" x14ac:dyDescent="0.25">
      <c r="A20" s="4">
        <v>1</v>
      </c>
      <c r="B20" s="28" t="s">
        <v>29</v>
      </c>
      <c r="C20" s="27" t="s">
        <v>65</v>
      </c>
      <c r="D20" s="23">
        <v>6</v>
      </c>
      <c r="E20" s="25">
        <v>4604</v>
      </c>
      <c r="F20" s="5">
        <v>4154.7</v>
      </c>
      <c r="G20" s="25">
        <v>4020.7</v>
      </c>
      <c r="H20" s="25">
        <f t="shared" ref="H20:H54" si="0">AVERAGE(E20:G20)</f>
        <v>4259.8</v>
      </c>
      <c r="I20" s="27">
        <f t="shared" ref="I20:I54" si="1" xml:space="preserve"> COUNT(E20:G20)</f>
        <v>3</v>
      </c>
      <c r="J20" s="27">
        <f t="shared" ref="J20:J54" si="2">STDEV(E20:G20)</f>
        <v>305.52287966697367</v>
      </c>
      <c r="K20" s="27">
        <f t="shared" ref="K20:K54" si="3">J20/H20*100</f>
        <v>7.172235308394141</v>
      </c>
      <c r="L20" s="27" t="str">
        <f t="shared" ref="L20:L54" si="4">IF(K20&lt;33,"ОДНОРОДНЫЕ","НЕОДНОРОДНЫЕ")</f>
        <v>ОДНОРОДНЫЕ</v>
      </c>
      <c r="M20" s="25">
        <f t="shared" ref="M20:M54" si="5">D20*H20</f>
        <v>25558.800000000003</v>
      </c>
    </row>
    <row r="21" spans="1:13" s="24" customFormat="1" x14ac:dyDescent="0.25">
      <c r="A21" s="4">
        <v>2</v>
      </c>
      <c r="B21" s="28" t="s">
        <v>30</v>
      </c>
      <c r="C21" s="27" t="s">
        <v>65</v>
      </c>
      <c r="D21" s="23">
        <v>6</v>
      </c>
      <c r="E21" s="25">
        <v>4532.5</v>
      </c>
      <c r="F21" s="5">
        <v>4082.5</v>
      </c>
      <c r="G21" s="25">
        <v>3948.5</v>
      </c>
      <c r="H21" s="25">
        <f t="shared" si="0"/>
        <v>4187.833333333333</v>
      </c>
      <c r="I21" s="27">
        <f t="shared" si="1"/>
        <v>3</v>
      </c>
      <c r="J21" s="27">
        <f t="shared" si="2"/>
        <v>305.91720012665735</v>
      </c>
      <c r="K21" s="27">
        <f t="shared" si="3"/>
        <v>7.3049038912721143</v>
      </c>
      <c r="L21" s="27" t="str">
        <f t="shared" si="4"/>
        <v>ОДНОРОДНЫЕ</v>
      </c>
      <c r="M21" s="25">
        <f t="shared" si="5"/>
        <v>25127</v>
      </c>
    </row>
    <row r="22" spans="1:13" s="24" customFormat="1" x14ac:dyDescent="0.25">
      <c r="A22" s="4">
        <v>3</v>
      </c>
      <c r="B22" s="28" t="s">
        <v>31</v>
      </c>
      <c r="C22" s="27" t="s">
        <v>65</v>
      </c>
      <c r="D22" s="23">
        <v>1</v>
      </c>
      <c r="E22" s="25">
        <v>5869</v>
      </c>
      <c r="F22" s="5">
        <v>5419.7</v>
      </c>
      <c r="G22" s="25">
        <v>5285.7</v>
      </c>
      <c r="H22" s="25">
        <f t="shared" si="0"/>
        <v>5524.8</v>
      </c>
      <c r="I22" s="27">
        <f t="shared" si="1"/>
        <v>3</v>
      </c>
      <c r="J22" s="27">
        <f t="shared" si="2"/>
        <v>305.52287966697367</v>
      </c>
      <c r="K22" s="27">
        <f t="shared" si="3"/>
        <v>5.5300260582640757</v>
      </c>
      <c r="L22" s="27" t="str">
        <f t="shared" si="4"/>
        <v>ОДНОРОДНЫЕ</v>
      </c>
      <c r="M22" s="25">
        <f t="shared" si="5"/>
        <v>5524.8</v>
      </c>
    </row>
    <row r="23" spans="1:13" s="24" customFormat="1" x14ac:dyDescent="0.25">
      <c r="A23" s="4">
        <v>4</v>
      </c>
      <c r="B23" s="28" t="s">
        <v>32</v>
      </c>
      <c r="C23" s="27" t="s">
        <v>65</v>
      </c>
      <c r="D23" s="23">
        <v>2</v>
      </c>
      <c r="E23" s="25">
        <v>2040</v>
      </c>
      <c r="F23" s="5">
        <v>1590.7</v>
      </c>
      <c r="G23" s="25">
        <v>1456.7</v>
      </c>
      <c r="H23" s="25">
        <f t="shared" si="0"/>
        <v>1695.8</v>
      </c>
      <c r="I23" s="27">
        <f t="shared" si="1"/>
        <v>3</v>
      </c>
      <c r="J23" s="27">
        <f t="shared" si="2"/>
        <v>305.52287966697429</v>
      </c>
      <c r="K23" s="27">
        <f t="shared" si="3"/>
        <v>18.016445315896583</v>
      </c>
      <c r="L23" s="27" t="str">
        <f t="shared" si="4"/>
        <v>ОДНОРОДНЫЕ</v>
      </c>
      <c r="M23" s="25">
        <f t="shared" si="5"/>
        <v>3391.6</v>
      </c>
    </row>
    <row r="24" spans="1:13" s="24" customFormat="1" x14ac:dyDescent="0.25">
      <c r="A24" s="4">
        <v>5</v>
      </c>
      <c r="B24" s="28" t="s">
        <v>33</v>
      </c>
      <c r="C24" s="27" t="s">
        <v>65</v>
      </c>
      <c r="D24" s="23">
        <v>2</v>
      </c>
      <c r="E24" s="25">
        <v>8569</v>
      </c>
      <c r="F24" s="5">
        <v>8119</v>
      </c>
      <c r="G24" s="25">
        <v>7985</v>
      </c>
      <c r="H24" s="25">
        <f t="shared" si="0"/>
        <v>8224.3333333333339</v>
      </c>
      <c r="I24" s="27">
        <f t="shared" si="1"/>
        <v>3</v>
      </c>
      <c r="J24" s="27">
        <f t="shared" si="2"/>
        <v>305.91720012665735</v>
      </c>
      <c r="K24" s="27">
        <f t="shared" si="3"/>
        <v>3.7196595484131318</v>
      </c>
      <c r="L24" s="27" t="str">
        <f t="shared" si="4"/>
        <v>ОДНОРОДНЫЕ</v>
      </c>
      <c r="M24" s="25">
        <f t="shared" si="5"/>
        <v>16448.666666666668</v>
      </c>
    </row>
    <row r="25" spans="1:13" s="24" customFormat="1" x14ac:dyDescent="0.25">
      <c r="A25" s="4">
        <v>6</v>
      </c>
      <c r="B25" s="28" t="s">
        <v>34</v>
      </c>
      <c r="C25" s="27" t="s">
        <v>65</v>
      </c>
      <c r="D25" s="23">
        <v>8</v>
      </c>
      <c r="E25" s="25">
        <v>3028</v>
      </c>
      <c r="F25" s="5">
        <v>2578.4</v>
      </c>
      <c r="G25" s="25">
        <v>2444.4</v>
      </c>
      <c r="H25" s="25">
        <f t="shared" si="0"/>
        <v>2683.6</v>
      </c>
      <c r="I25" s="27">
        <f t="shared" si="1"/>
        <v>3</v>
      </c>
      <c r="J25" s="27">
        <f t="shared" si="2"/>
        <v>305.69187100739197</v>
      </c>
      <c r="K25" s="27">
        <f t="shared" si="3"/>
        <v>11.39111160409122</v>
      </c>
      <c r="L25" s="27" t="str">
        <f t="shared" si="4"/>
        <v>ОДНОРОДНЫЕ</v>
      </c>
      <c r="M25" s="25">
        <f t="shared" si="5"/>
        <v>21468.799999999999</v>
      </c>
    </row>
    <row r="26" spans="1:13" s="24" customFormat="1" x14ac:dyDescent="0.25">
      <c r="A26" s="4">
        <v>7</v>
      </c>
      <c r="B26" s="28" t="s">
        <v>35</v>
      </c>
      <c r="C26" s="27" t="s">
        <v>65</v>
      </c>
      <c r="D26" s="23">
        <v>8</v>
      </c>
      <c r="E26" s="25">
        <v>2530</v>
      </c>
      <c r="F26" s="5">
        <v>2080.1</v>
      </c>
      <c r="G26" s="25">
        <v>1946.1</v>
      </c>
      <c r="H26" s="25">
        <f t="shared" si="0"/>
        <v>2185.4</v>
      </c>
      <c r="I26" s="27">
        <f t="shared" si="1"/>
        <v>3</v>
      </c>
      <c r="J26" s="27">
        <f t="shared" si="2"/>
        <v>305.86086706212893</v>
      </c>
      <c r="K26" s="27">
        <f t="shared" si="3"/>
        <v>13.995646886708563</v>
      </c>
      <c r="L26" s="27" t="str">
        <f t="shared" si="4"/>
        <v>ОДНОРОДНЫЕ</v>
      </c>
      <c r="M26" s="25">
        <f t="shared" si="5"/>
        <v>17483.2</v>
      </c>
    </row>
    <row r="27" spans="1:13" s="24" customFormat="1" x14ac:dyDescent="0.25">
      <c r="A27" s="4">
        <v>8</v>
      </c>
      <c r="B27" s="28" t="s">
        <v>36</v>
      </c>
      <c r="C27" s="27" t="s">
        <v>65</v>
      </c>
      <c r="D27" s="23">
        <v>2</v>
      </c>
      <c r="E27" s="25">
        <v>2487</v>
      </c>
      <c r="F27" s="5">
        <v>2037.2</v>
      </c>
      <c r="G27" s="25">
        <v>1903.2</v>
      </c>
      <c r="H27" s="25">
        <f t="shared" si="0"/>
        <v>2142.4666666666667</v>
      </c>
      <c r="I27" s="27">
        <f t="shared" si="1"/>
        <v>3</v>
      </c>
      <c r="J27" s="27">
        <f t="shared" si="2"/>
        <v>305.80453452055616</v>
      </c>
      <c r="K27" s="27">
        <f t="shared" si="3"/>
        <v>14.273479222728763</v>
      </c>
      <c r="L27" s="27" t="str">
        <f t="shared" si="4"/>
        <v>ОДНОРОДНЫЕ</v>
      </c>
      <c r="M27" s="25">
        <f t="shared" si="5"/>
        <v>4284.9333333333334</v>
      </c>
    </row>
    <row r="28" spans="1:13" s="24" customFormat="1" x14ac:dyDescent="0.25">
      <c r="A28" s="4">
        <v>9</v>
      </c>
      <c r="B28" s="28" t="s">
        <v>37</v>
      </c>
      <c r="C28" s="27" t="s">
        <v>65</v>
      </c>
      <c r="D28" s="23">
        <v>1</v>
      </c>
      <c r="E28" s="25">
        <v>2408</v>
      </c>
      <c r="F28" s="5">
        <v>1958.3</v>
      </c>
      <c r="G28" s="25">
        <v>1824.3</v>
      </c>
      <c r="H28" s="25">
        <f t="shared" si="0"/>
        <v>2063.5333333333333</v>
      </c>
      <c r="I28" s="27">
        <f t="shared" si="1"/>
        <v>3</v>
      </c>
      <c r="J28" s="27">
        <f t="shared" si="2"/>
        <v>305.7482025022108</v>
      </c>
      <c r="K28" s="27">
        <f t="shared" si="3"/>
        <v>14.81673194046833</v>
      </c>
      <c r="L28" s="27" t="str">
        <f t="shared" si="4"/>
        <v>ОДНОРОДНЫЕ</v>
      </c>
      <c r="M28" s="25">
        <f t="shared" si="5"/>
        <v>2063.5333333333333</v>
      </c>
    </row>
    <row r="29" spans="1:13" s="24" customFormat="1" x14ac:dyDescent="0.25">
      <c r="A29" s="4">
        <v>10</v>
      </c>
      <c r="B29" s="28" t="s">
        <v>38</v>
      </c>
      <c r="C29" s="27" t="s">
        <v>65</v>
      </c>
      <c r="D29" s="23">
        <v>10</v>
      </c>
      <c r="E29" s="25">
        <v>3312</v>
      </c>
      <c r="F29" s="5">
        <v>2862.6</v>
      </c>
      <c r="G29" s="25">
        <v>2728.6</v>
      </c>
      <c r="H29" s="25">
        <f t="shared" si="0"/>
        <v>2967.7333333333336</v>
      </c>
      <c r="I29" s="27">
        <f t="shared" si="1"/>
        <v>3</v>
      </c>
      <c r="J29" s="27">
        <f t="shared" si="2"/>
        <v>305.5792095894833</v>
      </c>
      <c r="K29" s="27">
        <f t="shared" si="3"/>
        <v>10.296720603473467</v>
      </c>
      <c r="L29" s="27" t="str">
        <f t="shared" si="4"/>
        <v>ОДНОРОДНЫЕ</v>
      </c>
      <c r="M29" s="25">
        <f t="shared" si="5"/>
        <v>29677.333333333336</v>
      </c>
    </row>
    <row r="30" spans="1:13" s="24" customFormat="1" x14ac:dyDescent="0.25">
      <c r="A30" s="4">
        <v>11</v>
      </c>
      <c r="B30" s="28" t="s">
        <v>39</v>
      </c>
      <c r="C30" s="27" t="s">
        <v>65</v>
      </c>
      <c r="D30" s="23">
        <v>5</v>
      </c>
      <c r="E30" s="25">
        <v>4816</v>
      </c>
      <c r="F30" s="5">
        <v>4366.6000000000004</v>
      </c>
      <c r="G30" s="25">
        <v>4232.6000000000004</v>
      </c>
      <c r="H30" s="25">
        <f t="shared" si="0"/>
        <v>4471.7333333333336</v>
      </c>
      <c r="I30" s="27">
        <f t="shared" si="1"/>
        <v>3</v>
      </c>
      <c r="J30" s="27">
        <f t="shared" si="2"/>
        <v>305.57920958948301</v>
      </c>
      <c r="K30" s="27">
        <f t="shared" si="3"/>
        <v>6.8335740709676269</v>
      </c>
      <c r="L30" s="27" t="str">
        <f t="shared" si="4"/>
        <v>ОДНОРОДНЫЕ</v>
      </c>
      <c r="M30" s="25">
        <f t="shared" si="5"/>
        <v>22358.666666666668</v>
      </c>
    </row>
    <row r="31" spans="1:13" s="24" customFormat="1" x14ac:dyDescent="0.25">
      <c r="A31" s="4">
        <v>12</v>
      </c>
      <c r="B31" s="28" t="s">
        <v>40</v>
      </c>
      <c r="C31" s="27" t="s">
        <v>65</v>
      </c>
      <c r="D31" s="23">
        <v>5</v>
      </c>
      <c r="E31" s="25">
        <v>3752</v>
      </c>
      <c r="F31" s="5">
        <v>3302.3</v>
      </c>
      <c r="G31" s="25">
        <v>3168.3</v>
      </c>
      <c r="H31" s="25">
        <f t="shared" si="0"/>
        <v>3407.5333333333333</v>
      </c>
      <c r="I31" s="27">
        <f t="shared" si="1"/>
        <v>3</v>
      </c>
      <c r="J31" s="27">
        <f t="shared" si="2"/>
        <v>305.74820250221137</v>
      </c>
      <c r="K31" s="27">
        <f t="shared" si="3"/>
        <v>8.9727134731539344</v>
      </c>
      <c r="L31" s="27" t="str">
        <f t="shared" si="4"/>
        <v>ОДНОРОДНЫЕ</v>
      </c>
      <c r="M31" s="25">
        <f t="shared" si="5"/>
        <v>17037.666666666668</v>
      </c>
    </row>
    <row r="32" spans="1:13" s="24" customFormat="1" x14ac:dyDescent="0.25">
      <c r="A32" s="4">
        <v>13</v>
      </c>
      <c r="B32" s="28" t="s">
        <v>41</v>
      </c>
      <c r="C32" s="27" t="s">
        <v>65</v>
      </c>
      <c r="D32" s="23">
        <v>5</v>
      </c>
      <c r="E32" s="25">
        <v>3197.5</v>
      </c>
      <c r="F32" s="5">
        <v>2747.5</v>
      </c>
      <c r="G32" s="25">
        <v>2613.5</v>
      </c>
      <c r="H32" s="25">
        <f t="shared" si="0"/>
        <v>2852.8333333333335</v>
      </c>
      <c r="I32" s="27">
        <f t="shared" si="1"/>
        <v>3</v>
      </c>
      <c r="J32" s="27">
        <f t="shared" si="2"/>
        <v>305.91720012665735</v>
      </c>
      <c r="K32" s="27">
        <f t="shared" si="3"/>
        <v>10.7232762794879</v>
      </c>
      <c r="L32" s="27" t="str">
        <f t="shared" si="4"/>
        <v>ОДНОРОДНЫЕ</v>
      </c>
      <c r="M32" s="25">
        <f t="shared" si="5"/>
        <v>14264.166666666668</v>
      </c>
    </row>
    <row r="33" spans="1:13" s="24" customFormat="1" x14ac:dyDescent="0.25">
      <c r="A33" s="4">
        <v>14</v>
      </c>
      <c r="B33" s="28" t="s">
        <v>42</v>
      </c>
      <c r="C33" s="27" t="s">
        <v>65</v>
      </c>
      <c r="D33" s="23">
        <v>1</v>
      </c>
      <c r="E33" s="25">
        <v>4079</v>
      </c>
      <c r="F33" s="5">
        <v>3629.3</v>
      </c>
      <c r="G33" s="25">
        <v>3495.3</v>
      </c>
      <c r="H33" s="25">
        <f t="shared" si="0"/>
        <v>3734.5333333333333</v>
      </c>
      <c r="I33" s="27">
        <f t="shared" si="1"/>
        <v>3</v>
      </c>
      <c r="J33" s="27">
        <f t="shared" si="2"/>
        <v>305.74820250221137</v>
      </c>
      <c r="K33" s="27">
        <f t="shared" si="3"/>
        <v>8.1870524430239762</v>
      </c>
      <c r="L33" s="27" t="str">
        <f t="shared" si="4"/>
        <v>ОДНОРОДНЫЕ</v>
      </c>
      <c r="M33" s="25">
        <f t="shared" si="5"/>
        <v>3734.5333333333333</v>
      </c>
    </row>
    <row r="34" spans="1:13" s="24" customFormat="1" x14ac:dyDescent="0.25">
      <c r="A34" s="4">
        <v>15</v>
      </c>
      <c r="B34" s="28" t="s">
        <v>43</v>
      </c>
      <c r="C34" s="27" t="s">
        <v>65</v>
      </c>
      <c r="D34" s="23">
        <v>8</v>
      </c>
      <c r="E34" s="25">
        <v>5856</v>
      </c>
      <c r="F34" s="5">
        <v>5406.2</v>
      </c>
      <c r="G34" s="25">
        <v>5272.2</v>
      </c>
      <c r="H34" s="25">
        <f t="shared" si="0"/>
        <v>5511.4666666666672</v>
      </c>
      <c r="I34" s="27">
        <f t="shared" si="1"/>
        <v>3</v>
      </c>
      <c r="J34" s="27">
        <f t="shared" si="2"/>
        <v>305.80453452055514</v>
      </c>
      <c r="K34" s="27">
        <f t="shared" si="3"/>
        <v>5.5485146335014601</v>
      </c>
      <c r="L34" s="27" t="str">
        <f t="shared" si="4"/>
        <v>ОДНОРОДНЫЕ</v>
      </c>
      <c r="M34" s="25">
        <f t="shared" si="5"/>
        <v>44091.733333333337</v>
      </c>
    </row>
    <row r="35" spans="1:13" s="24" customFormat="1" x14ac:dyDescent="0.25">
      <c r="A35" s="4">
        <v>16</v>
      </c>
      <c r="B35" s="28" t="s">
        <v>44</v>
      </c>
      <c r="C35" s="27" t="s">
        <v>65</v>
      </c>
      <c r="D35" s="23">
        <v>4</v>
      </c>
      <c r="E35" s="25">
        <v>13369</v>
      </c>
      <c r="F35" s="5">
        <v>12919.9</v>
      </c>
      <c r="G35" s="25">
        <v>12785.9</v>
      </c>
      <c r="H35" s="25">
        <f t="shared" si="0"/>
        <v>13024.933333333334</v>
      </c>
      <c r="I35" s="27">
        <f t="shared" si="1"/>
        <v>3</v>
      </c>
      <c r="J35" s="27">
        <f t="shared" si="2"/>
        <v>305.41022139629422</v>
      </c>
      <c r="K35" s="27">
        <f t="shared" si="3"/>
        <v>2.3448121658687504</v>
      </c>
      <c r="L35" s="27" t="str">
        <f t="shared" si="4"/>
        <v>ОДНОРОДНЫЕ</v>
      </c>
      <c r="M35" s="25">
        <f t="shared" si="5"/>
        <v>52099.733333333337</v>
      </c>
    </row>
    <row r="36" spans="1:13" s="24" customFormat="1" x14ac:dyDescent="0.25">
      <c r="A36" s="4">
        <v>17</v>
      </c>
      <c r="B36" s="28" t="s">
        <v>45</v>
      </c>
      <c r="C36" s="27" t="s">
        <v>65</v>
      </c>
      <c r="D36" s="23">
        <v>18</v>
      </c>
      <c r="E36" s="25">
        <v>16296</v>
      </c>
      <c r="F36" s="5">
        <v>15846.8</v>
      </c>
      <c r="G36" s="25">
        <v>15712.8</v>
      </c>
      <c r="H36" s="25">
        <f t="shared" si="0"/>
        <v>15951.866666666667</v>
      </c>
      <c r="I36" s="27">
        <f t="shared" si="1"/>
        <v>3</v>
      </c>
      <c r="J36" s="27">
        <f t="shared" si="2"/>
        <v>305.46655026914743</v>
      </c>
      <c r="K36" s="27">
        <f t="shared" si="3"/>
        <v>1.9149266769352851</v>
      </c>
      <c r="L36" s="27" t="str">
        <f t="shared" si="4"/>
        <v>ОДНОРОДНЫЕ</v>
      </c>
      <c r="M36" s="25">
        <f t="shared" si="5"/>
        <v>287133.59999999998</v>
      </c>
    </row>
    <row r="37" spans="1:13" s="24" customFormat="1" x14ac:dyDescent="0.25">
      <c r="A37" s="4">
        <v>18</v>
      </c>
      <c r="B37" s="28" t="s">
        <v>46</v>
      </c>
      <c r="C37" s="27" t="s">
        <v>65</v>
      </c>
      <c r="D37" s="23">
        <v>2</v>
      </c>
      <c r="E37" s="25">
        <v>11367</v>
      </c>
      <c r="F37" s="5">
        <v>10917.4</v>
      </c>
      <c r="G37" s="25">
        <v>10783.4</v>
      </c>
      <c r="H37" s="25">
        <f t="shared" si="0"/>
        <v>11022.6</v>
      </c>
      <c r="I37" s="27">
        <f t="shared" si="1"/>
        <v>3</v>
      </c>
      <c r="J37" s="27">
        <f t="shared" si="2"/>
        <v>305.69187100739225</v>
      </c>
      <c r="K37" s="27">
        <f t="shared" si="3"/>
        <v>2.7733190990092376</v>
      </c>
      <c r="L37" s="27" t="str">
        <f t="shared" si="4"/>
        <v>ОДНОРОДНЫЕ</v>
      </c>
      <c r="M37" s="25">
        <f t="shared" si="5"/>
        <v>22045.200000000001</v>
      </c>
    </row>
    <row r="38" spans="1:13" s="24" customFormat="1" x14ac:dyDescent="0.25">
      <c r="A38" s="4">
        <v>19</v>
      </c>
      <c r="B38" s="28" t="s">
        <v>47</v>
      </c>
      <c r="C38" s="27" t="s">
        <v>66</v>
      </c>
      <c r="D38" s="23">
        <v>1</v>
      </c>
      <c r="E38" s="25">
        <v>8384</v>
      </c>
      <c r="F38" s="5">
        <v>7934</v>
      </c>
      <c r="G38" s="25">
        <v>7800</v>
      </c>
      <c r="H38" s="25">
        <f t="shared" si="0"/>
        <v>8039.333333333333</v>
      </c>
      <c r="I38" s="27">
        <f t="shared" si="1"/>
        <v>3</v>
      </c>
      <c r="J38" s="27">
        <f t="shared" si="2"/>
        <v>305.91720012665735</v>
      </c>
      <c r="K38" s="27">
        <f t="shared" si="3"/>
        <v>3.8052558270999759</v>
      </c>
      <c r="L38" s="27" t="str">
        <f t="shared" si="4"/>
        <v>ОДНОРОДНЫЕ</v>
      </c>
      <c r="M38" s="25">
        <f t="shared" si="5"/>
        <v>8039.333333333333</v>
      </c>
    </row>
    <row r="39" spans="1:13" s="24" customFormat="1" x14ac:dyDescent="0.25">
      <c r="A39" s="4">
        <v>20</v>
      </c>
      <c r="B39" s="28" t="s">
        <v>48</v>
      </c>
      <c r="C39" s="27" t="s">
        <v>65</v>
      </c>
      <c r="D39" s="23">
        <v>2</v>
      </c>
      <c r="E39" s="25">
        <v>39027</v>
      </c>
      <c r="F39" s="5">
        <v>38577.199999999997</v>
      </c>
      <c r="G39" s="25">
        <v>38443.199999999997</v>
      </c>
      <c r="H39" s="25">
        <f t="shared" si="0"/>
        <v>38682.466666666667</v>
      </c>
      <c r="I39" s="27">
        <f t="shared" si="1"/>
        <v>3</v>
      </c>
      <c r="J39" s="27">
        <f t="shared" si="2"/>
        <v>305.80453452055667</v>
      </c>
      <c r="K39" s="27">
        <f t="shared" si="3"/>
        <v>0.79055076077677744</v>
      </c>
      <c r="L39" s="27" t="str">
        <f t="shared" si="4"/>
        <v>ОДНОРОДНЫЕ</v>
      </c>
      <c r="M39" s="25">
        <f t="shared" si="5"/>
        <v>77364.933333333334</v>
      </c>
    </row>
    <row r="40" spans="1:13" s="24" customFormat="1" x14ac:dyDescent="0.25">
      <c r="A40" s="4">
        <v>21</v>
      </c>
      <c r="B40" s="28" t="s">
        <v>49</v>
      </c>
      <c r="C40" s="27" t="s">
        <v>66</v>
      </c>
      <c r="D40" s="23">
        <v>1</v>
      </c>
      <c r="E40" s="25">
        <v>5896</v>
      </c>
      <c r="F40" s="5">
        <v>5446.8</v>
      </c>
      <c r="G40" s="25">
        <v>5312.8</v>
      </c>
      <c r="H40" s="25">
        <f t="shared" si="0"/>
        <v>5551.8666666666659</v>
      </c>
      <c r="I40" s="27">
        <f t="shared" si="1"/>
        <v>3</v>
      </c>
      <c r="J40" s="27">
        <f t="shared" si="2"/>
        <v>305.46655026914692</v>
      </c>
      <c r="K40" s="27">
        <f t="shared" si="3"/>
        <v>5.5020512668858572</v>
      </c>
      <c r="L40" s="27" t="str">
        <f t="shared" si="4"/>
        <v>ОДНОРОДНЫЕ</v>
      </c>
      <c r="M40" s="25">
        <f t="shared" si="5"/>
        <v>5551.8666666666659</v>
      </c>
    </row>
    <row r="41" spans="1:13" s="24" customFormat="1" x14ac:dyDescent="0.25">
      <c r="A41" s="4">
        <v>22</v>
      </c>
      <c r="B41" s="28" t="s">
        <v>50</v>
      </c>
      <c r="C41" s="27" t="s">
        <v>65</v>
      </c>
      <c r="D41" s="23">
        <v>2</v>
      </c>
      <c r="E41" s="25">
        <v>20915</v>
      </c>
      <c r="F41" s="5">
        <v>20465.099999999999</v>
      </c>
      <c r="G41" s="25">
        <v>20331.099999999999</v>
      </c>
      <c r="H41" s="25">
        <f t="shared" si="0"/>
        <v>20570.399999999998</v>
      </c>
      <c r="I41" s="27">
        <f t="shared" si="1"/>
        <v>3</v>
      </c>
      <c r="J41" s="27">
        <f t="shared" si="2"/>
        <v>305.86086706213416</v>
      </c>
      <c r="K41" s="27">
        <f t="shared" si="3"/>
        <v>1.4868980042300304</v>
      </c>
      <c r="L41" s="27" t="str">
        <f t="shared" si="4"/>
        <v>ОДНОРОДНЫЕ</v>
      </c>
      <c r="M41" s="25">
        <f t="shared" si="5"/>
        <v>41140.799999999996</v>
      </c>
    </row>
    <row r="42" spans="1:13" s="24" customFormat="1" x14ac:dyDescent="0.25">
      <c r="A42" s="4">
        <v>23</v>
      </c>
      <c r="B42" s="28" t="s">
        <v>51</v>
      </c>
      <c r="C42" s="27" t="s">
        <v>66</v>
      </c>
      <c r="D42" s="23">
        <v>1</v>
      </c>
      <c r="E42" s="25">
        <v>6480</v>
      </c>
      <c r="F42" s="5">
        <v>6030.8</v>
      </c>
      <c r="G42" s="25">
        <v>5896.8</v>
      </c>
      <c r="H42" s="25">
        <f t="shared" si="0"/>
        <v>6135.8666666666659</v>
      </c>
      <c r="I42" s="27">
        <f t="shared" si="1"/>
        <v>3</v>
      </c>
      <c r="J42" s="27">
        <f t="shared" si="2"/>
        <v>305.46655026914692</v>
      </c>
      <c r="K42" s="27">
        <f t="shared" si="3"/>
        <v>4.9783765988365722</v>
      </c>
      <c r="L42" s="27" t="str">
        <f t="shared" si="4"/>
        <v>ОДНОРОДНЫЕ</v>
      </c>
      <c r="M42" s="25">
        <f t="shared" si="5"/>
        <v>6135.8666666666659</v>
      </c>
    </row>
    <row r="43" spans="1:13" s="24" customFormat="1" x14ac:dyDescent="0.25">
      <c r="A43" s="4">
        <v>24</v>
      </c>
      <c r="B43" s="28" t="s">
        <v>52</v>
      </c>
      <c r="C43" s="27" t="s">
        <v>65</v>
      </c>
      <c r="D43" s="23">
        <v>6</v>
      </c>
      <c r="E43" s="25">
        <v>4435.5</v>
      </c>
      <c r="F43" s="5">
        <v>3985.5</v>
      </c>
      <c r="G43" s="25">
        <v>3851.5</v>
      </c>
      <c r="H43" s="25">
        <f t="shared" si="0"/>
        <v>4090.8333333333335</v>
      </c>
      <c r="I43" s="27">
        <f t="shared" si="1"/>
        <v>3</v>
      </c>
      <c r="J43" s="27">
        <f t="shared" si="2"/>
        <v>305.91720012665735</v>
      </c>
      <c r="K43" s="27">
        <f t="shared" si="3"/>
        <v>7.4781144866976739</v>
      </c>
      <c r="L43" s="27" t="str">
        <f t="shared" si="4"/>
        <v>ОДНОРОДНЫЕ</v>
      </c>
      <c r="M43" s="25">
        <f t="shared" si="5"/>
        <v>24545</v>
      </c>
    </row>
    <row r="44" spans="1:13" s="24" customFormat="1" x14ac:dyDescent="0.25">
      <c r="A44" s="4">
        <v>25</v>
      </c>
      <c r="B44" s="28" t="s">
        <v>53</v>
      </c>
      <c r="C44" s="27" t="s">
        <v>65</v>
      </c>
      <c r="D44" s="23">
        <v>3</v>
      </c>
      <c r="E44" s="25">
        <v>37962</v>
      </c>
      <c r="F44" s="5">
        <v>37512.9</v>
      </c>
      <c r="G44" s="25">
        <v>37378.9</v>
      </c>
      <c r="H44" s="25">
        <f t="shared" si="0"/>
        <v>37617.933333333327</v>
      </c>
      <c r="I44" s="27">
        <f t="shared" si="1"/>
        <v>3</v>
      </c>
      <c r="J44" s="27">
        <f t="shared" si="2"/>
        <v>305.4102213962932</v>
      </c>
      <c r="K44" s="27">
        <f t="shared" si="3"/>
        <v>0.81187400352392192</v>
      </c>
      <c r="L44" s="27" t="str">
        <f t="shared" si="4"/>
        <v>ОДНОРОДНЫЕ</v>
      </c>
      <c r="M44" s="25">
        <f t="shared" si="5"/>
        <v>112853.79999999999</v>
      </c>
    </row>
    <row r="45" spans="1:13" s="24" customFormat="1" x14ac:dyDescent="0.25">
      <c r="A45" s="4">
        <v>26</v>
      </c>
      <c r="B45" s="28" t="s">
        <v>54</v>
      </c>
      <c r="C45" s="27" t="s">
        <v>28</v>
      </c>
      <c r="D45" s="23">
        <v>1</v>
      </c>
      <c r="E45" s="25">
        <v>37336</v>
      </c>
      <c r="F45" s="5">
        <v>36886</v>
      </c>
      <c r="G45" s="25">
        <v>36752</v>
      </c>
      <c r="H45" s="25">
        <f t="shared" si="0"/>
        <v>36991.333333333336</v>
      </c>
      <c r="I45" s="27">
        <f t="shared" si="1"/>
        <v>3</v>
      </c>
      <c r="J45" s="27">
        <f t="shared" si="2"/>
        <v>305.91720012665735</v>
      </c>
      <c r="K45" s="27">
        <f t="shared" si="3"/>
        <v>0.8269969545839313</v>
      </c>
      <c r="L45" s="27" t="str">
        <f t="shared" si="4"/>
        <v>ОДНОРОДНЫЕ</v>
      </c>
      <c r="M45" s="25">
        <f t="shared" si="5"/>
        <v>36991.333333333336</v>
      </c>
    </row>
    <row r="46" spans="1:13" s="24" customFormat="1" x14ac:dyDescent="0.25">
      <c r="A46" s="4">
        <v>27</v>
      </c>
      <c r="B46" s="28" t="s">
        <v>55</v>
      </c>
      <c r="C46" s="27" t="s">
        <v>65</v>
      </c>
      <c r="D46" s="23">
        <v>4</v>
      </c>
      <c r="E46" s="25">
        <v>36100</v>
      </c>
      <c r="F46" s="5">
        <v>35650.300000000003</v>
      </c>
      <c r="G46" s="25">
        <v>35516.300000000003</v>
      </c>
      <c r="H46" s="25">
        <f t="shared" si="0"/>
        <v>35755.533333333333</v>
      </c>
      <c r="I46" s="27">
        <f t="shared" si="1"/>
        <v>3</v>
      </c>
      <c r="J46" s="27">
        <f t="shared" si="2"/>
        <v>305.74820250220984</v>
      </c>
      <c r="K46" s="27">
        <f t="shared" si="3"/>
        <v>0.85510737499522649</v>
      </c>
      <c r="L46" s="27" t="str">
        <f t="shared" si="4"/>
        <v>ОДНОРОДНЫЕ</v>
      </c>
      <c r="M46" s="25">
        <f t="shared" si="5"/>
        <v>143022.13333333333</v>
      </c>
    </row>
    <row r="47" spans="1:13" s="24" customFormat="1" x14ac:dyDescent="0.25">
      <c r="A47" s="4">
        <v>28</v>
      </c>
      <c r="B47" s="28" t="s">
        <v>56</v>
      </c>
      <c r="C47" s="27" t="s">
        <v>65</v>
      </c>
      <c r="D47" s="23">
        <v>4</v>
      </c>
      <c r="E47" s="25">
        <v>5824</v>
      </c>
      <c r="F47" s="5">
        <v>5374.6</v>
      </c>
      <c r="G47" s="25">
        <v>5240.6000000000004</v>
      </c>
      <c r="H47" s="25">
        <f t="shared" si="0"/>
        <v>5479.7333333333336</v>
      </c>
      <c r="I47" s="27">
        <f t="shared" si="1"/>
        <v>3</v>
      </c>
      <c r="J47" s="27">
        <f t="shared" si="2"/>
        <v>305.57920958948301</v>
      </c>
      <c r="K47" s="27">
        <f t="shared" si="3"/>
        <v>5.5765343129133349</v>
      </c>
      <c r="L47" s="27" t="str">
        <f t="shared" si="4"/>
        <v>ОДНОРОДНЫЕ</v>
      </c>
      <c r="M47" s="25">
        <f t="shared" si="5"/>
        <v>21918.933333333334</v>
      </c>
    </row>
    <row r="48" spans="1:13" s="24" customFormat="1" x14ac:dyDescent="0.25">
      <c r="A48" s="4">
        <v>29</v>
      </c>
      <c r="B48" s="28" t="s">
        <v>57</v>
      </c>
      <c r="C48" s="27" t="s">
        <v>65</v>
      </c>
      <c r="D48" s="23">
        <v>4</v>
      </c>
      <c r="E48" s="25">
        <v>3055.5</v>
      </c>
      <c r="F48" s="5">
        <v>2605.5</v>
      </c>
      <c r="G48" s="25">
        <v>2471.5</v>
      </c>
      <c r="H48" s="25">
        <f t="shared" si="0"/>
        <v>2710.8333333333335</v>
      </c>
      <c r="I48" s="27">
        <f t="shared" si="1"/>
        <v>3</v>
      </c>
      <c r="J48" s="27">
        <f t="shared" si="2"/>
        <v>305.91720012665735</v>
      </c>
      <c r="K48" s="27">
        <f t="shared" si="3"/>
        <v>11.284987400921882</v>
      </c>
      <c r="L48" s="27" t="str">
        <f t="shared" si="4"/>
        <v>ОДНОРОДНЫЕ</v>
      </c>
      <c r="M48" s="25">
        <f t="shared" si="5"/>
        <v>10843.333333333334</v>
      </c>
    </row>
    <row r="49" spans="1:15" s="24" customFormat="1" x14ac:dyDescent="0.25">
      <c r="A49" s="4">
        <v>30</v>
      </c>
      <c r="B49" s="28" t="s">
        <v>58</v>
      </c>
      <c r="C49" s="27" t="s">
        <v>66</v>
      </c>
      <c r="D49" s="23">
        <v>2</v>
      </c>
      <c r="E49" s="25">
        <v>4958</v>
      </c>
      <c r="F49" s="5">
        <v>4508.7</v>
      </c>
      <c r="G49" s="25">
        <v>4374.7</v>
      </c>
      <c r="H49" s="25">
        <f t="shared" si="0"/>
        <v>4613.8</v>
      </c>
      <c r="I49" s="27">
        <f t="shared" si="1"/>
        <v>3</v>
      </c>
      <c r="J49" s="27">
        <f t="shared" si="2"/>
        <v>305.52287966697367</v>
      </c>
      <c r="K49" s="27">
        <f t="shared" si="3"/>
        <v>6.6219359241183762</v>
      </c>
      <c r="L49" s="27" t="str">
        <f t="shared" si="4"/>
        <v>ОДНОРОДНЫЕ</v>
      </c>
      <c r="M49" s="25">
        <f t="shared" si="5"/>
        <v>9227.6</v>
      </c>
    </row>
    <row r="50" spans="1:15" s="21" customFormat="1" x14ac:dyDescent="0.25">
      <c r="A50" s="4">
        <v>31</v>
      </c>
      <c r="B50" s="28" t="s">
        <v>59</v>
      </c>
      <c r="C50" s="27" t="s">
        <v>66</v>
      </c>
      <c r="D50" s="23">
        <v>2</v>
      </c>
      <c r="E50" s="25">
        <v>7175</v>
      </c>
      <c r="F50" s="5">
        <v>6725.4</v>
      </c>
      <c r="G50" s="22">
        <v>6591.4</v>
      </c>
      <c r="H50" s="25">
        <f t="shared" si="0"/>
        <v>6830.5999999999995</v>
      </c>
      <c r="I50" s="27">
        <f t="shared" si="1"/>
        <v>3</v>
      </c>
      <c r="J50" s="27">
        <f t="shared" si="2"/>
        <v>305.69187100739225</v>
      </c>
      <c r="K50" s="27">
        <f t="shared" si="3"/>
        <v>4.4753297076009755</v>
      </c>
      <c r="L50" s="27" t="str">
        <f t="shared" si="4"/>
        <v>ОДНОРОДНЫЕ</v>
      </c>
      <c r="M50" s="25">
        <f t="shared" si="5"/>
        <v>13661.199999999999</v>
      </c>
      <c r="O50" s="24"/>
    </row>
    <row r="51" spans="1:15" s="21" customFormat="1" x14ac:dyDescent="0.25">
      <c r="A51" s="4">
        <v>32</v>
      </c>
      <c r="B51" s="28" t="s">
        <v>60</v>
      </c>
      <c r="C51" s="27" t="s">
        <v>28</v>
      </c>
      <c r="D51" s="23">
        <v>3</v>
      </c>
      <c r="E51" s="25">
        <v>5357</v>
      </c>
      <c r="F51" s="5">
        <v>4907.8</v>
      </c>
      <c r="G51" s="22">
        <v>4773.8</v>
      </c>
      <c r="H51" s="25">
        <f t="shared" si="0"/>
        <v>5012.8666666666659</v>
      </c>
      <c r="I51" s="27">
        <f t="shared" si="1"/>
        <v>3</v>
      </c>
      <c r="J51" s="27">
        <f t="shared" si="2"/>
        <v>305.46655026914692</v>
      </c>
      <c r="K51" s="27">
        <f t="shared" si="3"/>
        <v>6.0936500126836339</v>
      </c>
      <c r="L51" s="27" t="str">
        <f t="shared" si="4"/>
        <v>ОДНОРОДНЫЕ</v>
      </c>
      <c r="M51" s="25">
        <f t="shared" si="5"/>
        <v>15038.599999999999</v>
      </c>
      <c r="O51" s="24"/>
    </row>
    <row r="52" spans="1:15" s="21" customFormat="1" x14ac:dyDescent="0.25">
      <c r="A52" s="4">
        <v>33</v>
      </c>
      <c r="B52" s="28" t="s">
        <v>61</v>
      </c>
      <c r="C52" s="27" t="s">
        <v>28</v>
      </c>
      <c r="D52" s="23">
        <v>3</v>
      </c>
      <c r="E52" s="25">
        <v>5811</v>
      </c>
      <c r="F52" s="5">
        <v>5361.1</v>
      </c>
      <c r="G52" s="22">
        <v>5227.1000000000004</v>
      </c>
      <c r="H52" s="25">
        <f t="shared" si="0"/>
        <v>5466.4000000000005</v>
      </c>
      <c r="I52" s="27">
        <f t="shared" si="1"/>
        <v>3</v>
      </c>
      <c r="J52" s="27">
        <f t="shared" si="2"/>
        <v>305.86086706213314</v>
      </c>
      <c r="K52" s="27">
        <f t="shared" si="3"/>
        <v>5.5952888018098408</v>
      </c>
      <c r="L52" s="27" t="str">
        <f t="shared" si="4"/>
        <v>ОДНОРОДНЫЕ</v>
      </c>
      <c r="M52" s="25">
        <f t="shared" si="5"/>
        <v>16399.2</v>
      </c>
      <c r="O52" s="24"/>
    </row>
    <row r="53" spans="1:15" s="21" customFormat="1" x14ac:dyDescent="0.25">
      <c r="A53" s="4">
        <v>34</v>
      </c>
      <c r="B53" s="29" t="s">
        <v>62</v>
      </c>
      <c r="C53" s="27" t="s">
        <v>28</v>
      </c>
      <c r="D53" s="23">
        <v>4</v>
      </c>
      <c r="E53" s="25">
        <v>7743</v>
      </c>
      <c r="F53" s="5">
        <v>7293.6</v>
      </c>
      <c r="G53" s="22">
        <v>7159.6</v>
      </c>
      <c r="H53" s="25">
        <f t="shared" si="0"/>
        <v>7398.7333333333336</v>
      </c>
      <c r="I53" s="27">
        <f t="shared" si="1"/>
        <v>3</v>
      </c>
      <c r="J53" s="27">
        <f t="shared" si="2"/>
        <v>305.57920958948301</v>
      </c>
      <c r="K53" s="27">
        <f t="shared" si="3"/>
        <v>4.1301557418317056</v>
      </c>
      <c r="L53" s="27" t="str">
        <f t="shared" si="4"/>
        <v>ОДНОРОДНЫЕ</v>
      </c>
      <c r="M53" s="25">
        <f t="shared" si="5"/>
        <v>29594.933333333334</v>
      </c>
      <c r="O53" s="24"/>
    </row>
    <row r="54" spans="1:15" s="24" customFormat="1" ht="30" x14ac:dyDescent="0.25">
      <c r="A54" s="4">
        <v>35</v>
      </c>
      <c r="B54" s="29" t="s">
        <v>64</v>
      </c>
      <c r="C54" s="27" t="s">
        <v>65</v>
      </c>
      <c r="D54" s="23">
        <v>20</v>
      </c>
      <c r="E54" s="25">
        <v>2697</v>
      </c>
      <c r="F54" s="5">
        <v>2247</v>
      </c>
      <c r="G54" s="25">
        <v>2113</v>
      </c>
      <c r="H54" s="25">
        <f t="shared" si="0"/>
        <v>2352.3333333333335</v>
      </c>
      <c r="I54" s="27">
        <f t="shared" si="1"/>
        <v>3</v>
      </c>
      <c r="J54" s="27">
        <f t="shared" si="2"/>
        <v>305.91720012665684</v>
      </c>
      <c r="K54" s="27">
        <f t="shared" si="3"/>
        <v>13.004840589201791</v>
      </c>
      <c r="L54" s="27" t="str">
        <f t="shared" si="4"/>
        <v>ОДНОРОДНЫЕ</v>
      </c>
      <c r="M54" s="25">
        <f t="shared" si="5"/>
        <v>47046.666666666672</v>
      </c>
    </row>
    <row r="55" spans="1:15" x14ac:dyDescent="0.25">
      <c r="A55" s="4">
        <v>36</v>
      </c>
      <c r="B55" s="29" t="s">
        <v>63</v>
      </c>
      <c r="C55" s="27" t="s">
        <v>65</v>
      </c>
      <c r="D55" s="23">
        <v>15</v>
      </c>
      <c r="E55" s="25">
        <v>5265</v>
      </c>
      <c r="F55" s="5">
        <v>4815.6000000000004</v>
      </c>
      <c r="G55" s="14">
        <v>4681.6000000000004</v>
      </c>
      <c r="H55" s="14">
        <f t="shared" ref="H55" si="6">AVERAGE(E55:G55)</f>
        <v>4920.7333333333336</v>
      </c>
      <c r="I55" s="16">
        <f t="shared" ref="I55" si="7" xml:space="preserve"> COUNT(E55:G55)</f>
        <v>3</v>
      </c>
      <c r="J55" s="16">
        <f t="shared" ref="J55" si="8">STDEV(E55:G55)</f>
        <v>305.57920958948301</v>
      </c>
      <c r="K55" s="16">
        <f t="shared" ref="K55" si="9">J55/H55*100</f>
        <v>6.2100339296883185</v>
      </c>
      <c r="L55" s="16" t="str">
        <f t="shared" ref="L55" si="10">IF(K55&lt;33,"ОДНОРОДНЫЕ","НЕОДНОРОДНЫЕ")</f>
        <v>ОДНОРОДНЫЕ</v>
      </c>
      <c r="M55" s="14">
        <f t="shared" ref="M55" si="11">D55*H55</f>
        <v>73811</v>
      </c>
      <c r="O55" s="24"/>
    </row>
    <row r="56" spans="1:15" x14ac:dyDescent="0.25">
      <c r="A56" s="4"/>
      <c r="B56" s="10"/>
      <c r="C56" s="9"/>
      <c r="D56" s="6"/>
      <c r="E56" s="26">
        <f>SUMPRODUCT($D$20:$D$55,E20:E55)</f>
        <v>1366218.5</v>
      </c>
      <c r="F56" s="25">
        <f t="shared" ref="F56:G56" si="12">SUMPRODUCT($D$20:$D$55,F20:F55)</f>
        <v>1288885.4999999998</v>
      </c>
      <c r="G56" s="25">
        <f t="shared" si="12"/>
        <v>1265837.4999999998</v>
      </c>
      <c r="H56" s="14"/>
      <c r="I56" s="16"/>
      <c r="J56" s="16"/>
      <c r="K56" s="16"/>
      <c r="L56" s="16"/>
      <c r="M56" s="3">
        <f>SUM(M20:M55)</f>
        <v>1306980.5000000002</v>
      </c>
    </row>
    <row r="58" spans="1:15" x14ac:dyDescent="0.25">
      <c r="A58" s="35" t="s">
        <v>20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5" x14ac:dyDescent="0.25">
      <c r="A59" s="36" t="s">
        <v>19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5" ht="1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</row>
    <row r="61" spans="1:15" s="8" customFormat="1" ht="27" customHeight="1" x14ac:dyDescent="0.25">
      <c r="A61" s="31" t="s">
        <v>68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7"/>
      <c r="O61" s="7"/>
    </row>
    <row r="63" spans="1:15" x14ac:dyDescent="0.25">
      <c r="J63" s="18"/>
    </row>
    <row r="67" spans="12:12" x14ac:dyDescent="0.25">
      <c r="L67" s="18"/>
    </row>
  </sheetData>
  <mergeCells count="18">
    <mergeCell ref="G3:M3"/>
    <mergeCell ref="B18:B19"/>
    <mergeCell ref="C18:D18"/>
    <mergeCell ref="A61:M61"/>
    <mergeCell ref="A60:M60"/>
    <mergeCell ref="J12:K12"/>
    <mergeCell ref="B14:L14"/>
    <mergeCell ref="A58:M58"/>
    <mergeCell ref="A59:M5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5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5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2023-05-17T06:50:45Z</dcterms:modified>
</cp:coreProperties>
</file>