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3040" windowHeight="940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22" i="1" l="1"/>
  <c r="G22" i="1"/>
  <c r="H22" i="1"/>
  <c r="I22" i="1"/>
  <c r="E22" i="1"/>
  <c r="J21" i="1"/>
  <c r="O21" i="1" s="1"/>
  <c r="C18" i="1" s="1"/>
  <c r="K21" i="1"/>
  <c r="L21" i="1"/>
  <c r="M21" i="1" s="1"/>
  <c r="N21" i="1" s="1"/>
  <c r="L23" i="1" l="1"/>
  <c r="J23" i="1"/>
  <c r="O23" i="1" s="1"/>
  <c r="K23" i="1"/>
  <c r="M23" i="1" l="1"/>
  <c r="N23" i="1" s="1"/>
</calcChain>
</file>

<file path=xl/sharedStrings.xml><?xml version="1.0" encoding="utf-8"?>
<sst xmlns="http://schemas.openxmlformats.org/spreadsheetml/2006/main" count="44" uniqueCount="40">
  <si>
    <t>№ п/п</t>
  </si>
  <si>
    <t>Наименование товара, работ, услуг</t>
  </si>
  <si>
    <t>Объем</t>
  </si>
  <si>
    <t>Ед.изм.</t>
  </si>
  <si>
    <t>Кол-во</t>
  </si>
  <si>
    <t>Цена за ед.изм.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</si>
  <si>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</si>
  <si>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</si>
  <si>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</si>
  <si>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</si>
  <si>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</si>
  <si>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</si>
  <si>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</si>
  <si>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</si>
  <si>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</si>
  <si>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</si>
  <si>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</si>
  <si>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</si>
  <si>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</si>
  <si>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>Источник №4</t>
  </si>
  <si>
    <t>Источник №5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</si>
  <si>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</si>
  <si>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ИТОГО: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</si>
  <si>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</si>
  <si>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</si>
  <si>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</si>
  <si>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Источник № 1</t>
  </si>
  <si>
    <t>Источник № 2</t>
  </si>
  <si>
    <t>Источник № 3</t>
  </si>
  <si>
    <t>№ 124-23</t>
  </si>
  <si>
    <t xml:space="preserve">на оказание услуг по проведению контроля эксплуатационных параметров рентгеновских аппаратов, измерению мощности дозы рентгеновского излучения, </t>
  </si>
  <si>
    <t xml:space="preserve">измерению не радиационных факторов и контролю защитной эффективности средств радиационной защиты с оформлением </t>
  </si>
  <si>
    <t xml:space="preserve">технических паспортов на рентгенодиагностические кабинеты </t>
  </si>
  <si>
    <t>путем запроса котировок в электронной форме</t>
  </si>
  <si>
    <t>Усл.ед.</t>
  </si>
  <si>
    <t>Оказание услуг по проведению контроля эксплуатационных параметров рентгеновских аппаратов, измерению мощности дозы рентгеновского излучения, измерению не радиационных факторов и контролю защитной эффективности средств радиационной защиты с оформлением технических паспортов на рентгенодиагностические кабинеты</t>
  </si>
  <si>
    <r>
      <t xml:space="preserve">Исходя из имеющегося у Заказчика объёма финансового обеспечения для осуществления закупки НМЦД устанавливается в размере </t>
    </r>
    <r>
      <rPr>
        <b/>
        <sz val="11"/>
        <color theme="1"/>
        <rFont val="Times New Roman"/>
        <family val="1"/>
        <charset val="204"/>
      </rPr>
      <t>912676 руб. (девятьсот двенадцать тысяч шестьсот семьдесят шесть рублей 00 коп.)</t>
    </r>
  </si>
  <si>
    <t>Вх. 1958-05/23 от 15.05.2023</t>
  </si>
  <si>
    <t>Вх. 1959-05/23 от 15.05.2023</t>
  </si>
  <si>
    <t>Вх. 1960-05/23 от 15.05.2023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</si>
</sst>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right" indent="15"/>
    </xf>
    <xf numFmtId="0" fontId="2" fillId="0" borderId="0" xfId="0" applyFont="1" applyAlignment="1">
      <alignment horizontal="right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center" vertical="center" wrapText="1"/>
    </xf>
    <xf numFmtId="164" fontId="1" fillId="0" borderId="5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7"/>
  <sheetViews>
    <sheetView tabSelected="1" topLeftCell="A2" zoomScale="85" zoomScaleNormal="85" zoomScalePageLayoutView="70" workbookViewId="0">
      <selection activeCell="K29" sqref="K29"/>
    </sheetView>
  </sheetViews>
  <sheetFormatPr defaultRowHeight="15" x14ac:dyDescent="0.25"/>
  <cols>
    <col min="1" max="1" width="9.140625" style="2"/>
    <col min="2" max="2" width="41.85546875" style="2" customWidth="1"/>
    <col min="3" max="4" width="9.140625" style="2"/>
    <col min="5" max="5" width="14.85546875" style="3" customWidth="1"/>
    <col min="6" max="7" width="14.7109375" style="3" customWidth="1"/>
    <col min="8" max="8" width="14.7109375" style="3" hidden="1" customWidth="1"/>
    <col min="9" max="9" width="14.42578125" style="3" hidden="1" customWidth="1"/>
    <col min="10" max="10" width="13.7109375" style="3" customWidth="1"/>
    <col min="11" max="11" width="9.42578125" style="2" customWidth="1"/>
    <col min="12" max="12" width="12.5703125" style="2" customWidth="1"/>
    <col min="13" max="13" width="10.28515625" style="2" customWidth="1"/>
    <col min="14" max="14" width="16.5703125" style="2" customWidth="1"/>
    <col min="15" max="15" width="16.85546875" style="3" customWidth="1"/>
    <col min="16" max="16384" width="9.140625" style="1"/>
  </cols>
  <sheetData>
    <row r="1" spans="1:15" x14ac:dyDescent="0.25">
      <c r="O1" s="10" t="s">
        <v>24</v>
      </c>
    </row>
    <row r="2" spans="1:15" ht="14.45" customHeight="1" x14ac:dyDescent="0.25">
      <c r="O2" s="10" t="s">
        <v>25</v>
      </c>
    </row>
    <row r="3" spans="1:15" ht="14.45" customHeight="1" x14ac:dyDescent="0.25">
      <c r="O3" s="10" t="s">
        <v>30</v>
      </c>
    </row>
    <row r="4" spans="1:15" ht="14.45" customHeight="1" x14ac:dyDescent="0.25">
      <c r="A4" s="17"/>
      <c r="B4" s="17"/>
      <c r="C4" s="17"/>
      <c r="D4" s="17"/>
      <c r="K4" s="17"/>
      <c r="L4" s="17"/>
      <c r="M4" s="17"/>
      <c r="N4" s="17"/>
      <c r="O4" s="10" t="s">
        <v>31</v>
      </c>
    </row>
    <row r="5" spans="1:15" ht="14.45" customHeight="1" x14ac:dyDescent="0.25">
      <c r="A5" s="17"/>
      <c r="B5" s="17"/>
      <c r="C5" s="17"/>
      <c r="D5" s="17"/>
      <c r="K5" s="17"/>
      <c r="L5" s="17"/>
      <c r="M5" s="17"/>
      <c r="N5" s="17"/>
      <c r="O5" s="10" t="s">
        <v>32</v>
      </c>
    </row>
    <row r="6" spans="1:15" ht="14.45" customHeight="1" x14ac:dyDescent="0.25">
      <c r="O6" s="10" t="s">
        <v>33</v>
      </c>
    </row>
    <row r="7" spans="1:15" ht="14.45" customHeight="1" x14ac:dyDescent="0.25">
      <c r="O7" s="10"/>
    </row>
    <row r="8" spans="1:15" ht="14.45" customHeight="1" x14ac:dyDescent="0.25">
      <c r="O8" s="10" t="s">
        <v>29</v>
      </c>
    </row>
    <row r="9" spans="1:15" x14ac:dyDescent="0.25">
      <c r="O9" s="11" t="s">
        <v>13</v>
      </c>
    </row>
    <row r="10" spans="1:15" x14ac:dyDescent="0.25">
      <c r="O10" s="12" t="s">
        <v>18</v>
      </c>
    </row>
    <row r="11" spans="1:15" x14ac:dyDescent="0.25">
      <c r="O11" s="12" t="s">
        <v>14</v>
      </c>
    </row>
    <row r="13" spans="1:15" ht="28.9" customHeight="1" x14ac:dyDescent="0.25">
      <c r="L13" s="23" t="s">
        <v>17</v>
      </c>
      <c r="M13" s="23"/>
      <c r="O13" s="3" t="s">
        <v>15</v>
      </c>
    </row>
    <row r="15" spans="1:15" x14ac:dyDescent="0.25">
      <c r="B15" s="23" t="s">
        <v>16</v>
      </c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</row>
    <row r="16" spans="1:15" hidden="1" x14ac:dyDescent="0.25"/>
    <row r="18" spans="1:15" s="2" customFormat="1" ht="45.6" customHeight="1" x14ac:dyDescent="0.25">
      <c r="A18" s="26" t="s">
        <v>11</v>
      </c>
      <c r="B18" s="27"/>
      <c r="C18" s="28">
        <f>O21</f>
        <v>1016112.6133333333</v>
      </c>
      <c r="D18" s="27"/>
      <c r="E18" s="19" t="s">
        <v>37</v>
      </c>
      <c r="F18" s="19" t="s">
        <v>38</v>
      </c>
      <c r="G18" s="19" t="s">
        <v>39</v>
      </c>
      <c r="H18" s="4"/>
      <c r="I18" s="5"/>
      <c r="J18" s="5"/>
      <c r="K18" s="6"/>
      <c r="L18" s="6"/>
      <c r="M18" s="6"/>
      <c r="N18" s="6"/>
      <c r="O18" s="5"/>
    </row>
    <row r="19" spans="1:15" s="2" customFormat="1" ht="30" customHeight="1" x14ac:dyDescent="0.25">
      <c r="A19" s="20" t="s">
        <v>0</v>
      </c>
      <c r="B19" s="20" t="s">
        <v>1</v>
      </c>
      <c r="C19" s="20" t="s">
        <v>2</v>
      </c>
      <c r="D19" s="20"/>
      <c r="E19" s="5" t="s">
        <v>26</v>
      </c>
      <c r="F19" s="5" t="s">
        <v>27</v>
      </c>
      <c r="G19" s="5" t="s">
        <v>28</v>
      </c>
      <c r="H19" s="5" t="s">
        <v>19</v>
      </c>
      <c r="I19" s="5" t="s">
        <v>20</v>
      </c>
      <c r="J19" s="29" t="s">
        <v>12</v>
      </c>
      <c r="K19" s="20" t="s">
        <v>8</v>
      </c>
      <c r="L19" s="20" t="s">
        <v>9</v>
      </c>
      <c r="M19" s="20" t="s">
        <v>10</v>
      </c>
      <c r="N19" s="20" t="s">
        <v>6</v>
      </c>
      <c r="O19" s="25" t="s">
        <v>7</v>
      </c>
    </row>
    <row r="20" spans="1:15" s="2" customFormat="1" ht="30" x14ac:dyDescent="0.25">
      <c r="A20" s="20"/>
      <c r="B20" s="21"/>
      <c r="C20" s="7" t="s">
        <v>3</v>
      </c>
      <c r="D20" s="7" t="s">
        <v>4</v>
      </c>
      <c r="E20" s="5" t="s">
        <v>5</v>
      </c>
      <c r="F20" s="5" t="s">
        <v>5</v>
      </c>
      <c r="G20" s="5" t="s">
        <v>5</v>
      </c>
      <c r="H20" s="5" t="s">
        <v>5</v>
      </c>
      <c r="I20" s="5" t="s">
        <v>5</v>
      </c>
      <c r="J20" s="30"/>
      <c r="K20" s="20"/>
      <c r="L20" s="20"/>
      <c r="M20" s="20"/>
      <c r="N20" s="20"/>
      <c r="O20" s="25"/>
    </row>
    <row r="21" spans="1:15" s="17" customFormat="1" ht="135" x14ac:dyDescent="0.25">
      <c r="A21" s="16">
        <v>1</v>
      </c>
      <c r="B21" s="13" t="s">
        <v>35</v>
      </c>
      <c r="C21" s="16" t="s">
        <v>34</v>
      </c>
      <c r="D21" s="16">
        <v>1</v>
      </c>
      <c r="E21" s="18">
        <v>912676</v>
      </c>
      <c r="F21" s="18">
        <v>1113464.72</v>
      </c>
      <c r="G21" s="18">
        <v>1022197.12</v>
      </c>
      <c r="H21" s="18"/>
      <c r="I21" s="18"/>
      <c r="J21" s="18">
        <f t="shared" ref="J21" si="0">AVERAGE(E21:I21)</f>
        <v>1016112.6133333333</v>
      </c>
      <c r="K21" s="16">
        <f t="shared" ref="K21" si="1">COUNT(E21:I21)</f>
        <v>3</v>
      </c>
      <c r="L21" s="16">
        <f t="shared" ref="L21" si="2">STDEV(E21:I21)</f>
        <v>100532.54913629779</v>
      </c>
      <c r="M21" s="16">
        <f t="shared" ref="M21" si="3">L21/J21*100</f>
        <v>9.8938393065019774</v>
      </c>
      <c r="N21" s="16" t="str">
        <f t="shared" ref="N21" si="4">IF(M21&lt;33,"ОДНОРОДНЫЕ","НЕОДНОРОДНЫЕ")</f>
        <v>ОДНОРОДНЫЕ</v>
      </c>
      <c r="O21" s="18">
        <f t="shared" ref="O21" si="5">D21*J21</f>
        <v>1016112.6133333333</v>
      </c>
    </row>
    <row r="22" spans="1:15" s="2" customFormat="1" ht="21.6" customHeight="1" x14ac:dyDescent="0.25">
      <c r="A22" s="6"/>
      <c r="B22" s="8" t="s">
        <v>22</v>
      </c>
      <c r="C22" s="9"/>
      <c r="D22" s="9"/>
      <c r="E22" s="18">
        <f>SUMPRODUCT($D$21:$D$21,E21:E21)</f>
        <v>912676</v>
      </c>
      <c r="F22" s="18">
        <f>SUMPRODUCT($D$21:$D$21,F21:F21)</f>
        <v>1113464.72</v>
      </c>
      <c r="G22" s="18">
        <f>SUMPRODUCT($D$21:$D$21,G21:G21)</f>
        <v>1022197.12</v>
      </c>
      <c r="H22" s="18" t="e">
        <f>SUMPRODUCT($D$21:$D$21,H21:H21)</f>
        <v>#VALUE!</v>
      </c>
      <c r="I22" s="18" t="e">
        <f>SUMPRODUCT($D$21:$D$21,I21:I21)</f>
        <v>#VALUE!</v>
      </c>
      <c r="J22" s="5"/>
      <c r="K22" s="6"/>
      <c r="L22" s="6"/>
      <c r="M22" s="6"/>
      <c r="N22" s="6"/>
      <c r="O22" s="15"/>
    </row>
    <row r="23" spans="1:15" s="2" customFormat="1" ht="9.6" hidden="1" customHeight="1" x14ac:dyDescent="0.25">
      <c r="A23" s="6"/>
      <c r="B23" s="13"/>
      <c r="C23" s="6"/>
      <c r="D23" s="14"/>
      <c r="E23" s="5"/>
      <c r="F23" s="5"/>
      <c r="G23" s="5"/>
      <c r="H23" s="5"/>
      <c r="I23" s="5"/>
      <c r="J23" s="5" t="e">
        <f>AVERAGE(E23:I23)</f>
        <v>#DIV/0!</v>
      </c>
      <c r="K23" s="6">
        <f>COUNT(E23:I23)</f>
        <v>0</v>
      </c>
      <c r="L23" s="6" t="e">
        <f>STDEV(E23:I23)</f>
        <v>#DIV/0!</v>
      </c>
      <c r="M23" s="6" t="e">
        <f>L23/J23*100</f>
        <v>#DIV/0!</v>
      </c>
      <c r="N23" s="6" t="e">
        <f>IF(M23&lt;33,"ОДНОРОДНЫЕ","НЕОДНОРОДНЫЕ")</f>
        <v>#DIV/0!</v>
      </c>
      <c r="O23" s="5" t="e">
        <f>D23*J23</f>
        <v>#DIV/0!</v>
      </c>
    </row>
    <row r="25" spans="1:15" x14ac:dyDescent="0.25">
      <c r="A25" s="24" t="s">
        <v>23</v>
      </c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</row>
    <row r="26" spans="1:15" x14ac:dyDescent="0.25">
      <c r="A26" s="24" t="s">
        <v>21</v>
      </c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</row>
    <row r="27" spans="1:15" x14ac:dyDescent="0.25">
      <c r="A27" s="22" t="s">
        <v>36</v>
      </c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</row>
  </sheetData>
  <mergeCells count="16">
    <mergeCell ref="B19:B20"/>
    <mergeCell ref="C19:D19"/>
    <mergeCell ref="A27:O27"/>
    <mergeCell ref="L13:M13"/>
    <mergeCell ref="B15:N15"/>
    <mergeCell ref="A25:O25"/>
    <mergeCell ref="A26:O26"/>
    <mergeCell ref="O19:O20"/>
    <mergeCell ref="A18:B18"/>
    <mergeCell ref="C18:D18"/>
    <mergeCell ref="J19:J20"/>
    <mergeCell ref="K19:K20"/>
    <mergeCell ref="L19:L20"/>
    <mergeCell ref="M19:M20"/>
    <mergeCell ref="N19:N20"/>
    <mergeCell ref="A19:A20"/>
  </mergeCells>
  <conditionalFormatting sqref="N21:N23">
    <cfRule type="containsText" dxfId="5" priority="10" operator="containsText" text="НЕ">
      <formula>NOT(ISERROR(SEARCH("НЕ",N21)))</formula>
    </cfRule>
    <cfRule type="containsText" dxfId="4" priority="11" operator="containsText" text="ОДНОРОДНЫЕ">
      <formula>NOT(ISERROR(SEARCH("ОДНОРОДНЫЕ",N21)))</formula>
    </cfRule>
    <cfRule type="containsText" dxfId="3" priority="12" operator="containsText" text="НЕОДНОРОДНЫЕ">
      <formula>NOT(ISERROR(SEARCH("НЕОДНОРОДНЫЕ",N21)))</formula>
    </cfRule>
  </conditionalFormatting>
  <conditionalFormatting sqref="N21:N23">
    <cfRule type="containsText" dxfId="2" priority="7" operator="containsText" text="НЕОДНОРОДНЫЕ">
      <formula>NOT(ISERROR(SEARCH("НЕОДНОРОДНЫЕ",N21)))</formula>
    </cfRule>
    <cfRule type="containsText" dxfId="1" priority="8" operator="containsText" text="ОДНОРОДНЫЕ">
      <formula>NOT(ISERROR(SEARCH("ОДНОРОДНЫЕ",N21)))</formula>
    </cfRule>
    <cfRule type="containsText" dxfId="0" priority="9" operator="containsText" text="НЕОДНОРОДНЫЕ">
      <formula>NOT(ISERROR(SEARCH("НЕОДНОРОДНЫЕ",N21)))</formula>
    </cfRule>
  </conditionalFormatting>
  <pageMargins left="0.31496062992125984" right="0.19685039370078741" top="0.35433070866141736" bottom="0.35433070866141736" header="0.11811023622047245" footer="0.11811023622047245"/>
  <pageSetup paperSize="9" scale="7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2023-05-15T06:50:05Z</dcterms:modified>
</cp:coreProperties>
</file>