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H20" i="1" l="1"/>
  <c r="M20" i="1" s="1"/>
  <c r="I20" i="1"/>
  <c r="J20" i="1"/>
  <c r="M21" i="1" l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<sst xmlns="http://schemas.openxmlformats.org/spreadsheetml/2006/main" count="38" uniqueCount="36">
  <si>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</si>
  <si>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</si>
  <si>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</si>
  <si>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</si>
  <si>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</si>
  <si>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</si>
  <si>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</si>
  <si>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</si>
  <si>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</si>
  <si>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</si>
  <si>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</si>
  <si>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</si>
  <si>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</si>
  <si>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</si>
  <si>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</si>
  <si>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</si>
  <si>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</si>
  <si>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</si>
  <si>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</si>
  <si>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</si>
  <si>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</si>
  <si>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</si>
  <si>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</si>
  <si>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</si>
  <si>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</si>
  <si>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</si>
  <si>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</si>
  <si>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</si>
  <si>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 поставку насадок (презервативов) для датчика УЗИ</t>
  </si>
  <si>
    <t>№ 118-23</t>
  </si>
  <si>
    <t>вх. № 1628-04/23 от 17.04.2023</t>
  </si>
  <si>
    <t>шт.</t>
  </si>
  <si>
    <t>вх. № 1629-04/23 от 17.04.2023</t>
  </si>
  <si>
    <t>вх. № 1630-04/23 от 17.04.2023</t>
  </si>
  <si>
    <t>Исходя из имеющегося у Заказчика объёма финансового обеспечения для осуществления закупки НМЦД устанавливается в размере 162800 руб. (сто шестьдесят две тысячи восемьсот рублей 00 копеек)</t>
  </si>
  <si>
    <t>Насадка (презерватив) для TV датчика УЗИ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</si>
</sst>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D28" sqref="D28"/>
    </sheetView>
  </sheetViews>
  <sheetFormatPr defaultRowHeight="15" x14ac:dyDescent="0.25"/>
  <cols>
    <col min="1" max="1" width="6.140625" style="1" bestFit="1" customWidth="1"/>
    <col min="2" max="2" width="52.7109375" style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x14ac:dyDescent="0.25">
      <c r="A3" s="6"/>
      <c r="B3" s="6"/>
      <c r="C3" s="6"/>
      <c r="D3" s="6"/>
      <c r="E3" s="3"/>
      <c r="F3" s="3"/>
      <c r="G3" s="46" t="s">
        <v>28</v>
      </c>
      <c r="H3" s="46"/>
      <c r="I3" s="46"/>
      <c r="J3" s="46"/>
      <c r="K3" s="46"/>
      <c r="L3" s="46"/>
      <c r="M3" s="46"/>
    </row>
    <row r="4" spans="1:13" x14ac:dyDescent="0.25">
      <c r="A4" s="6"/>
      <c r="B4" s="6"/>
      <c r="C4" s="6"/>
      <c r="D4" s="6"/>
      <c r="E4" s="3"/>
      <c r="F4" s="3"/>
      <c r="G4" s="23"/>
      <c r="H4" s="23"/>
      <c r="I4" s="15"/>
      <c r="J4" s="15"/>
      <c r="K4" s="15"/>
      <c r="L4" s="15"/>
      <c r="M4" s="24" t="s">
        <v>24</v>
      </c>
    </row>
    <row r="5" spans="1:13" x14ac:dyDescent="0.25">
      <c r="A5" s="6"/>
      <c r="B5" s="6"/>
      <c r="C5" s="6"/>
      <c r="D5" s="6"/>
      <c r="E5" s="3"/>
      <c r="F5" s="3"/>
      <c r="G5" s="23"/>
      <c r="H5" s="23"/>
      <c r="I5" s="15"/>
      <c r="J5" s="15"/>
      <c r="K5" s="15"/>
      <c r="L5" s="15"/>
      <c r="M5" s="24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23"/>
      <c r="H6" s="23"/>
      <c r="I6" s="15"/>
      <c r="J6" s="15"/>
      <c r="K6" s="15"/>
      <c r="L6" s="15"/>
      <c r="M6" s="24" t="s">
        <v>29</v>
      </c>
    </row>
    <row r="7" spans="1:13" x14ac:dyDescent="0.25">
      <c r="A7" s="6"/>
      <c r="B7" s="6"/>
      <c r="C7" s="6"/>
      <c r="D7" s="6"/>
      <c r="E7" s="3"/>
      <c r="F7" s="3"/>
      <c r="G7" s="23"/>
      <c r="H7" s="23"/>
      <c r="I7" s="15"/>
      <c r="J7" s="15"/>
      <c r="K7" s="15"/>
      <c r="L7" s="15"/>
      <c r="M7" s="23"/>
    </row>
    <row r="8" spans="1:13" x14ac:dyDescent="0.25">
      <c r="A8" s="6"/>
      <c r="B8" s="6"/>
      <c r="C8" s="6"/>
      <c r="D8" s="6"/>
      <c r="E8" s="3"/>
      <c r="F8" s="3"/>
      <c r="G8" s="23"/>
      <c r="H8" s="23"/>
      <c r="I8" s="15"/>
      <c r="J8" s="15"/>
      <c r="K8" s="15"/>
      <c r="L8" s="15"/>
      <c r="M8" s="25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5" t="s">
        <v>17</v>
      </c>
      <c r="K12" s="35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5" ht="54.6" customHeight="1" x14ac:dyDescent="0.25">
      <c r="A17" s="39" t="s">
        <v>11</v>
      </c>
      <c r="B17" s="40"/>
      <c r="C17" s="41"/>
      <c r="D17" s="40"/>
      <c r="E17" s="31" t="s">
        <v>30</v>
      </c>
      <c r="F17" s="31" t="s">
        <v>32</v>
      </c>
      <c r="G17" s="31" t="s">
        <v>33</v>
      </c>
      <c r="H17" s="8"/>
      <c r="I17" s="9"/>
      <c r="J17" s="9"/>
      <c r="K17" s="9"/>
      <c r="L17" s="9"/>
      <c r="M17" s="8"/>
    </row>
    <row r="18" spans="1:15" ht="30" customHeight="1" x14ac:dyDescent="0.25">
      <c r="A18" s="44" t="s">
        <v>0</v>
      </c>
      <c r="B18" s="44" t="s">
        <v>1</v>
      </c>
      <c r="C18" s="44" t="s">
        <v>2</v>
      </c>
      <c r="D18" s="44"/>
      <c r="E18" s="28" t="s">
        <v>25</v>
      </c>
      <c r="F18" s="28" t="s">
        <v>26</v>
      </c>
      <c r="G18" s="28" t="s">
        <v>27</v>
      </c>
      <c r="H18" s="42" t="s">
        <v>12</v>
      </c>
      <c r="I18" s="44" t="s">
        <v>8</v>
      </c>
      <c r="J18" s="44" t="s">
        <v>9</v>
      </c>
      <c r="K18" s="44" t="s">
        <v>10</v>
      </c>
      <c r="L18" s="44" t="s">
        <v>6</v>
      </c>
      <c r="M18" s="38" t="s">
        <v>7</v>
      </c>
    </row>
    <row r="19" spans="1:15" x14ac:dyDescent="0.25">
      <c r="A19" s="45"/>
      <c r="B19" s="45"/>
      <c r="C19" s="27" t="s">
        <v>3</v>
      </c>
      <c r="D19" s="27" t="s">
        <v>4</v>
      </c>
      <c r="E19" s="29" t="s">
        <v>5</v>
      </c>
      <c r="F19" s="28" t="s">
        <v>5</v>
      </c>
      <c r="G19" s="28" t="s">
        <v>5</v>
      </c>
      <c r="H19" s="43"/>
      <c r="I19" s="44"/>
      <c r="J19" s="44"/>
      <c r="K19" s="44"/>
      <c r="L19" s="44"/>
      <c r="M19" s="38"/>
    </row>
    <row r="20" spans="1:15" x14ac:dyDescent="0.25">
      <c r="A20" s="11">
        <v>1</v>
      </c>
      <c r="B20" s="22" t="s">
        <v>35</v>
      </c>
      <c r="C20" s="30" t="s">
        <v>31</v>
      </c>
      <c r="D20" s="17">
        <v>20000</v>
      </c>
      <c r="E20" s="16">
        <v>8.14</v>
      </c>
      <c r="F20" s="12">
        <v>9</v>
      </c>
      <c r="G20" s="28">
        <v>8.9</v>
      </c>
      <c r="H20" s="28">
        <f t="shared" ref="H20" si="0">AVERAGE(E20:G20)</f>
        <v>8.68</v>
      </c>
      <c r="I20" s="26">
        <f t="shared" ref="I20" si="1" xml:space="preserve"> COUNT(E20:G20)</f>
        <v>3</v>
      </c>
      <c r="J20" s="26">
        <f t="shared" ref="J20" si="2">STDEV(E20:G20)</f>
        <v>0.4703190406521936</v>
      </c>
      <c r="K20" s="26">
        <f t="shared" ref="K20" si="3">J20/H20*100</f>
        <v>5.4184221273294195</v>
      </c>
      <c r="L20" s="26" t="str">
        <f t="shared" ref="L20" si="4">IF(K20&lt;33,"ОДНОРОДНЫЕ","НЕОДНОРОДНЫЕ")</f>
        <v>ОДНОРОДНЫЕ</v>
      </c>
      <c r="M20" s="21">
        <f t="shared" ref="M20" si="5">D20*H20</f>
        <v>173600</v>
      </c>
    </row>
    <row r="21" spans="1:15" x14ac:dyDescent="0.25">
      <c r="A21" s="11"/>
      <c r="B21" s="20"/>
      <c r="C21" s="18"/>
      <c r="D21" s="13"/>
      <c r="E21" s="28">
        <f>SUMPRODUCT($D$20:$D$20,E20:E20)</f>
        <v>162800</v>
      </c>
      <c r="F21" s="28">
        <f>SUMPRODUCT($D$20:$D$20,F20:F20)</f>
        <v>180000</v>
      </c>
      <c r="G21" s="28">
        <f>SUMPRODUCT($D$20:$D$20,G20:G20)</f>
        <v>178000</v>
      </c>
      <c r="H21" s="28"/>
      <c r="I21" s="26"/>
      <c r="J21" s="26"/>
      <c r="K21" s="26"/>
      <c r="L21" s="26"/>
      <c r="M21" s="10">
        <f>SUM(M20:M20)</f>
        <v>173600</v>
      </c>
    </row>
    <row r="22" spans="1:15" x14ac:dyDescent="0.25">
      <c r="A22" s="6"/>
      <c r="B22" s="6"/>
      <c r="C22" s="6"/>
      <c r="D22" s="6"/>
      <c r="E22" s="3"/>
      <c r="F22" s="3"/>
      <c r="G22" s="3"/>
      <c r="H22" s="3"/>
      <c r="I22" s="6"/>
      <c r="J22" s="6"/>
      <c r="K22" s="6"/>
      <c r="L22" s="6"/>
      <c r="M22" s="3"/>
    </row>
    <row r="23" spans="1:15" s="6" customFormat="1" x14ac:dyDescent="0.25">
      <c r="A23" s="36" t="s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5" s="6" customFormat="1" x14ac:dyDescent="0.25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5" s="6" customFormat="1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5" s="15" customFormat="1" x14ac:dyDescent="0.25">
      <c r="A26" s="32" t="s">
        <v>34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4"/>
      <c r="O26" s="14"/>
    </row>
    <row r="32" spans="1:15" x14ac:dyDescent="0.25">
      <c r="L32" s="19"/>
    </row>
  </sheetData>
  <mergeCells count="18"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2023-05-11T03:02:36Z</dcterms:modified>
</cp:coreProperties>
</file>