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M41" i="1"/>
  <c r="G41" i="1"/>
  <c r="H20" i="1" l="1"/>
  <c r="M20" i="1" s="1"/>
  <c r="I20" i="1"/>
  <c r="J20" i="1"/>
  <c r="K20" i="1" s="1"/>
  <c r="L20" i="1" s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H26" i="1"/>
  <c r="M26" i="1" s="1"/>
  <c r="I26" i="1"/>
  <c r="J26" i="1"/>
  <c r="K26" i="1" s="1"/>
  <c r="L26" i="1" s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K30" i="1" s="1"/>
  <c r="L30" i="1" s="1"/>
  <c r="H31" i="1"/>
  <c r="M31" i="1" s="1"/>
  <c r="I31" i="1"/>
  <c r="J31" i="1"/>
  <c r="H32" i="1"/>
  <c r="M32" i="1" s="1"/>
  <c r="I32" i="1"/>
  <c r="J32" i="1"/>
  <c r="H33" i="1"/>
  <c r="I33" i="1"/>
  <c r="J33" i="1"/>
  <c r="H34" i="1"/>
  <c r="M34" i="1" s="1"/>
  <c r="I34" i="1"/>
  <c r="J34" i="1"/>
  <c r="K34" i="1" s="1"/>
  <c r="L34" i="1" s="1"/>
  <c r="H35" i="1"/>
  <c r="K35" i="1" s="1"/>
  <c r="L35" i="1" s="1"/>
  <c r="I35" i="1"/>
  <c r="J35" i="1"/>
  <c r="H36" i="1"/>
  <c r="M36" i="1" s="1"/>
  <c r="I36" i="1"/>
  <c r="J36" i="1"/>
  <c r="H37" i="1"/>
  <c r="M37" i="1" s="1"/>
  <c r="I37" i="1"/>
  <c r="J37" i="1"/>
  <c r="H38" i="1"/>
  <c r="M38" i="1" s="1"/>
  <c r="I38" i="1"/>
  <c r="J38" i="1"/>
  <c r="K38" i="1" s="1"/>
  <c r="L38" i="1" s="1"/>
  <c r="H39" i="1"/>
  <c r="I39" i="1"/>
  <c r="J39" i="1"/>
  <c r="H40" i="1"/>
  <c r="M40" i="1" s="1"/>
  <c r="I40" i="1"/>
  <c r="J40" i="1"/>
  <c r="K25" i="1" l="1"/>
  <c r="L25" i="1" s="1"/>
  <c r="K21" i="1"/>
  <c r="L21" i="1" s="1"/>
  <c r="K37" i="1"/>
  <c r="L37" i="1" s="1"/>
  <c r="K29" i="1"/>
  <c r="L29" i="1" s="1"/>
  <c r="K39" i="1"/>
  <c r="L39" i="1" s="1"/>
  <c r="K27" i="1"/>
  <c r="L27" i="1" s="1"/>
  <c r="K40" i="1"/>
  <c r="L40" i="1" s="1"/>
  <c r="M35" i="1"/>
  <c r="K33" i="1"/>
  <c r="L33" i="1" s="1"/>
  <c r="K31" i="1"/>
  <c r="L31" i="1" s="1"/>
  <c r="K28" i="1"/>
  <c r="L28" i="1" s="1"/>
  <c r="K23" i="1"/>
  <c r="L23" i="1" s="1"/>
  <c r="M39" i="1"/>
  <c r="K36" i="1"/>
  <c r="L36" i="1" s="1"/>
  <c r="M33" i="1"/>
  <c r="K32" i="1"/>
  <c r="L32" i="1" s="1"/>
  <c r="F41" i="1"/>
  <c r="H18" i="1"/>
  <c r="M18" i="1" s="1"/>
  <c r="I18" i="1"/>
  <c r="J18" i="1"/>
  <c r="H19" i="1"/>
  <c r="M19" i="1" s="1"/>
  <c r="I19" i="1"/>
  <c r="J19" i="1"/>
  <c r="K19" i="1" l="1"/>
  <c r="L19" i="1" s="1"/>
  <c r="K18" i="1"/>
  <c r="L18" i="1" s="1"/>
</calcChain>
</file>

<file path=xl/sharedStrings.xml><?xml version="1.0" encoding="utf-8"?>
<sst xmlns="http://schemas.openxmlformats.org/spreadsheetml/2006/main" count="79" uniqueCount="57">
  <si>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</si>
  <si>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</si>
  <si>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</si>
  <si>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</si>
  <si>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</si>
  <si>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</si>
  <si>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</si>
  <si>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</si>
  <si>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</si>
  <si>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</si>
  <si>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</si>
  <si>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</si>
  <si>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</si>
  <si>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</si>
  <si>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</si>
  <si>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</si>
  <si>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</si>
  <si>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</si>
  <si>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</si>
  <si>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</si>
  <si>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</si>
  <si>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уп</t>
  </si>
  <si>
    <t>шт</t>
  </si>
  <si>
    <t>фл</t>
  </si>
  <si>
    <t xml:space="preserve">АБ Имплант в ассортименте </t>
  </si>
  <si>
    <t>АБ Абатмент моделируемый пластиковый TLABCC 6405</t>
  </si>
  <si>
    <t>№ 114-23</t>
  </si>
  <si>
    <t xml:space="preserve"> субъекты малого и среднего предпринимательства  на поставку расходных материалов для имплантологии</t>
  </si>
  <si>
    <t>к Извещению о проведении закупки в электронном магазине, участниками которой могут быть только</t>
  </si>
  <si>
    <t>Источник № 1</t>
  </si>
  <si>
    <t>Источник № 2</t>
  </si>
  <si>
    <t>Источник № 3</t>
  </si>
  <si>
    <t>Исходя из имеющегося у Заказчика объёма финансового обеспечения для осуществления закупки НМЦД устанавливается в размере 398340 руб. (триста девяносто восемь тысяч триста сорок рублей 00 копеек)</t>
  </si>
  <si>
    <t>вх. № 1967-05/23 от 15.05.2023</t>
  </si>
  <si>
    <t>вх. № 1968-05/23 от 15.05.2023</t>
  </si>
  <si>
    <t>вх. № 1969-05/23 от 15.05.2023</t>
  </si>
  <si>
    <t xml:space="preserve">АБ Формирователи десны 3412 </t>
  </si>
  <si>
    <t xml:space="preserve">Джинджифаст Gingifast Rigid -десневая маска (2*50мл+10мл сепаратора) 401520 </t>
  </si>
  <si>
    <t xml:space="preserve">АБ Ключ шестигранный ручной ННS 1.25 мм 4052 </t>
  </si>
  <si>
    <t xml:space="preserve">АБ Трансфер слепочный HLT 5171 </t>
  </si>
  <si>
    <t xml:space="preserve">АБ Трансфер слепочный НLTO 5061 </t>
  </si>
  <si>
    <t xml:space="preserve">АБ Аналог импланта IA 5080 </t>
  </si>
  <si>
    <t xml:space="preserve">АБ Абатмент прямой титановый TLAC-AR 5200 </t>
  </si>
  <si>
    <t xml:space="preserve">АБ Абатмент вкручиваемый TLAC-R   5220 </t>
  </si>
  <si>
    <t xml:space="preserve">АБ Трансфер слепочный HLT 5060 </t>
  </si>
  <si>
    <t xml:space="preserve">АБ Трансфер слепочный  HLTS 5170 </t>
  </si>
  <si>
    <t xml:space="preserve">Шланг для физраствора к Surgic XT.PRO + 1шт </t>
  </si>
  <si>
    <t xml:space="preserve">Перчатки нитриловые текст, голубые М 50 пар </t>
  </si>
  <si>
    <t xml:space="preserve">Норитаке CZR S-Base база 10г цвет:А1,А3,А4 </t>
  </si>
  <si>
    <t xml:space="preserve">Норитаке CZR Опак-дентин 10г цвет:А1,А3,А4 </t>
  </si>
  <si>
    <t xml:space="preserve">Норитаке CZR дентин цвет: А1,А3,А4 – 10 г </t>
  </si>
  <si>
    <t xml:space="preserve">Норитаке CZR Эмаль Цвет: Е1,Е2,Е3 – 10 г </t>
  </si>
  <si>
    <t xml:space="preserve">Норитаке CZR Forming Liguid 100 мл. моделировочная жидкость </t>
  </si>
  <si>
    <t xml:space="preserve">Норитаке CZR Глазурь LAZE 10 г </t>
  </si>
  <si>
    <t xml:space="preserve">Multilink Hydrid AbutmentStarter Kit-самотвердеющий фиксирующий композитный цемент </t>
  </si>
  <si>
    <t xml:space="preserve">Бонд All-Bond Universal        универсальный адгезив 6 мл </t>
  </si>
  <si>
    <t xml:space="preserve">Лампа полимеризационная DTE Lеd  B Woodpecker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</si>
</sst>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29" zoomScale="85" zoomScaleNormal="85" zoomScalePageLayoutView="70" workbookViewId="0">
      <selection activeCell="E42" sqref="E42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28</v>
      </c>
    </row>
    <row r="3" spans="1:13" x14ac:dyDescent="0.25">
      <c r="A3" s="7"/>
      <c r="B3" s="7"/>
      <c r="C3" s="7"/>
      <c r="D3" s="7"/>
      <c r="E3" s="3"/>
      <c r="F3" s="3"/>
      <c r="G3" s="46" t="s">
        <v>27</v>
      </c>
      <c r="H3" s="46"/>
      <c r="I3" s="46"/>
      <c r="J3" s="46"/>
      <c r="K3" s="46"/>
      <c r="L3" s="46"/>
      <c r="M3" s="46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26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6" t="s">
        <v>16</v>
      </c>
      <c r="K10" s="36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6" t="s">
        <v>15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39"/>
      <c r="B15" s="40"/>
      <c r="C15" s="41"/>
      <c r="D15" s="40"/>
      <c r="E15" s="32" t="s">
        <v>33</v>
      </c>
      <c r="F15" s="32" t="s">
        <v>34</v>
      </c>
      <c r="G15" s="32" t="s">
        <v>35</v>
      </c>
      <c r="H15" s="9"/>
      <c r="I15" s="10"/>
      <c r="J15" s="10"/>
      <c r="K15" s="10"/>
      <c r="L15" s="10"/>
      <c r="M15" s="9"/>
    </row>
    <row r="16" spans="1:13" x14ac:dyDescent="0.25">
      <c r="A16" s="44" t="s">
        <v>0</v>
      </c>
      <c r="B16" s="44" t="s">
        <v>1</v>
      </c>
      <c r="C16" s="44" t="s">
        <v>2</v>
      </c>
      <c r="D16" s="44"/>
      <c r="E16" s="9" t="s">
        <v>29</v>
      </c>
      <c r="F16" s="9" t="s">
        <v>30</v>
      </c>
      <c r="G16" s="9" t="s">
        <v>31</v>
      </c>
      <c r="H16" s="42" t="s">
        <v>11</v>
      </c>
      <c r="I16" s="44" t="s">
        <v>8</v>
      </c>
      <c r="J16" s="44" t="s">
        <v>9</v>
      </c>
      <c r="K16" s="44" t="s">
        <v>10</v>
      </c>
      <c r="L16" s="44" t="s">
        <v>6</v>
      </c>
      <c r="M16" s="38" t="s">
        <v>7</v>
      </c>
    </row>
    <row r="17" spans="1:13" x14ac:dyDescent="0.25">
      <c r="A17" s="45"/>
      <c r="B17" s="45"/>
      <c r="C17" s="11" t="s">
        <v>3</v>
      </c>
      <c r="D17" s="11" t="s">
        <v>4</v>
      </c>
      <c r="E17" s="22" t="s">
        <v>5</v>
      </c>
      <c r="F17" s="9" t="s">
        <v>5</v>
      </c>
      <c r="G17" s="9" t="s">
        <v>5</v>
      </c>
      <c r="H17" s="43"/>
      <c r="I17" s="44"/>
      <c r="J17" s="44"/>
      <c r="K17" s="44"/>
      <c r="L17" s="44"/>
      <c r="M17" s="38"/>
    </row>
    <row r="18" spans="1:13" x14ac:dyDescent="0.25">
      <c r="A18" s="13">
        <v>1</v>
      </c>
      <c r="B18" s="47" t="s">
        <v>36</v>
      </c>
      <c r="C18" s="31" t="s">
        <v>22</v>
      </c>
      <c r="D18" s="27">
        <v>20</v>
      </c>
      <c r="E18" s="25">
        <v>2060</v>
      </c>
      <c r="F18" s="14">
        <v>2040</v>
      </c>
      <c r="G18" s="23">
        <v>2000</v>
      </c>
      <c r="H18" s="23">
        <f t="shared" ref="H18:H19" si="0">AVERAGE(E18:G18)</f>
        <v>2033.3333333333333</v>
      </c>
      <c r="I18" s="24">
        <f t="shared" ref="I18:I19" si="1" xml:space="preserve"> COUNT(E18:G18)</f>
        <v>3</v>
      </c>
      <c r="J18" s="24">
        <f t="shared" ref="J18:J19" si="2">STDEV(E18:G18)</f>
        <v>30.550504633038933</v>
      </c>
      <c r="K18" s="24">
        <f t="shared" ref="K18:K19" si="3">J18/H18*100</f>
        <v>1.5024838344117508</v>
      </c>
      <c r="L18" s="24" t="str">
        <f t="shared" ref="L18:L19" si="4">IF(K18&lt;33,"ОДНОРОДНЫЕ","НЕОДНОРОДНЫЕ")</f>
        <v>ОДНОРОДНЫЕ</v>
      </c>
      <c r="M18" s="23">
        <f t="shared" ref="M18:M19" si="5">D18*H18</f>
        <v>40666.666666666664</v>
      </c>
    </row>
    <row r="19" spans="1:13" x14ac:dyDescent="0.25">
      <c r="A19" s="13">
        <v>2</v>
      </c>
      <c r="B19" s="47" t="s">
        <v>24</v>
      </c>
      <c r="C19" s="31" t="s">
        <v>22</v>
      </c>
      <c r="D19" s="30">
        <v>30</v>
      </c>
      <c r="E19" s="25">
        <v>5953</v>
      </c>
      <c r="F19" s="14">
        <v>5896</v>
      </c>
      <c r="G19" s="23">
        <v>5780</v>
      </c>
      <c r="H19" s="23">
        <f t="shared" si="0"/>
        <v>5876.333333333333</v>
      </c>
      <c r="I19" s="24">
        <f t="shared" si="1"/>
        <v>3</v>
      </c>
      <c r="J19" s="24">
        <f t="shared" si="2"/>
        <v>88.160837866556903</v>
      </c>
      <c r="K19" s="24">
        <f t="shared" si="3"/>
        <v>1.5002695195397966</v>
      </c>
      <c r="L19" s="24" t="str">
        <f t="shared" si="4"/>
        <v>ОДНОРОДНЫЕ</v>
      </c>
      <c r="M19" s="23">
        <f t="shared" si="5"/>
        <v>176290</v>
      </c>
    </row>
    <row r="20" spans="1:13" ht="45" x14ac:dyDescent="0.25">
      <c r="A20" s="13">
        <v>3</v>
      </c>
      <c r="B20" s="47" t="s">
        <v>37</v>
      </c>
      <c r="C20" s="31" t="s">
        <v>21</v>
      </c>
      <c r="D20" s="27">
        <v>1</v>
      </c>
      <c r="E20" s="25">
        <v>2163</v>
      </c>
      <c r="F20" s="14">
        <v>2142</v>
      </c>
      <c r="G20" s="23">
        <v>2100</v>
      </c>
      <c r="H20" s="29">
        <f t="shared" ref="H20:H40" si="6">AVERAGE(E20:G20)</f>
        <v>2135</v>
      </c>
      <c r="I20" s="28">
        <f t="shared" ref="I20:I40" si="7" xml:space="preserve"> COUNT(E20:G20)</f>
        <v>3</v>
      </c>
      <c r="J20" s="28">
        <f t="shared" ref="J20:J40" si="8">STDEV(E20:G20)</f>
        <v>32.078029864690883</v>
      </c>
      <c r="K20" s="28">
        <f t="shared" ref="K20:K40" si="9">J20/H20*100</f>
        <v>1.5024838344117508</v>
      </c>
      <c r="L20" s="28" t="str">
        <f t="shared" ref="L20:L40" si="10">IF(K20&lt;33,"ОДНОРОДНЫЕ","НЕОДНОРОДНЫЕ")</f>
        <v>ОДНОРОДНЫЕ</v>
      </c>
      <c r="M20" s="29">
        <f t="shared" ref="M20:M40" si="11">D20*H20</f>
        <v>2135</v>
      </c>
    </row>
    <row r="21" spans="1:13" ht="30" x14ac:dyDescent="0.25">
      <c r="A21" s="13">
        <v>4</v>
      </c>
      <c r="B21" s="47" t="s">
        <v>38</v>
      </c>
      <c r="C21" s="31" t="s">
        <v>22</v>
      </c>
      <c r="D21" s="27">
        <v>2</v>
      </c>
      <c r="E21" s="25">
        <v>3090</v>
      </c>
      <c r="F21" s="14">
        <v>3060</v>
      </c>
      <c r="G21" s="23">
        <v>3000</v>
      </c>
      <c r="H21" s="29">
        <f t="shared" si="6"/>
        <v>3050</v>
      </c>
      <c r="I21" s="28">
        <f t="shared" si="7"/>
        <v>3</v>
      </c>
      <c r="J21" s="28">
        <f t="shared" si="8"/>
        <v>45.825756949558397</v>
      </c>
      <c r="K21" s="28">
        <f t="shared" si="9"/>
        <v>1.5024838344117508</v>
      </c>
      <c r="L21" s="28" t="str">
        <f t="shared" si="10"/>
        <v>ОДНОРОДНЫЕ</v>
      </c>
      <c r="M21" s="29">
        <f t="shared" si="11"/>
        <v>6100</v>
      </c>
    </row>
    <row r="22" spans="1:13" x14ac:dyDescent="0.25">
      <c r="A22" s="13">
        <v>5</v>
      </c>
      <c r="B22" s="47" t="s">
        <v>39</v>
      </c>
      <c r="C22" s="31" t="s">
        <v>22</v>
      </c>
      <c r="D22" s="27">
        <v>1</v>
      </c>
      <c r="E22" s="25">
        <v>2112</v>
      </c>
      <c r="F22" s="14">
        <v>2091</v>
      </c>
      <c r="G22" s="23">
        <v>2050</v>
      </c>
      <c r="H22" s="29">
        <f t="shared" si="6"/>
        <v>2084.3333333333335</v>
      </c>
      <c r="I22" s="28">
        <f t="shared" si="7"/>
        <v>3</v>
      </c>
      <c r="J22" s="28">
        <f t="shared" si="8"/>
        <v>31.533051443419385</v>
      </c>
      <c r="K22" s="28">
        <f t="shared" si="9"/>
        <v>1.5128602963418865</v>
      </c>
      <c r="L22" s="28" t="str">
        <f t="shared" si="10"/>
        <v>ОДНОРОДНЫЕ</v>
      </c>
      <c r="M22" s="29">
        <f t="shared" si="11"/>
        <v>2084.3333333333335</v>
      </c>
    </row>
    <row r="23" spans="1:13" x14ac:dyDescent="0.25">
      <c r="A23" s="13">
        <v>6</v>
      </c>
      <c r="B23" s="47" t="s">
        <v>40</v>
      </c>
      <c r="C23" s="31" t="s">
        <v>22</v>
      </c>
      <c r="D23" s="27">
        <v>5</v>
      </c>
      <c r="E23" s="25">
        <v>2112</v>
      </c>
      <c r="F23" s="14">
        <v>2091</v>
      </c>
      <c r="G23" s="23">
        <v>2050</v>
      </c>
      <c r="H23" s="29">
        <f t="shared" si="6"/>
        <v>2084.3333333333335</v>
      </c>
      <c r="I23" s="28">
        <f t="shared" si="7"/>
        <v>3</v>
      </c>
      <c r="J23" s="28">
        <f t="shared" si="8"/>
        <v>31.533051443419385</v>
      </c>
      <c r="K23" s="28">
        <f t="shared" si="9"/>
        <v>1.5128602963418865</v>
      </c>
      <c r="L23" s="28" t="str">
        <f t="shared" si="10"/>
        <v>ОДНОРОДНЫЕ</v>
      </c>
      <c r="M23" s="29">
        <f t="shared" si="11"/>
        <v>10421.666666666668</v>
      </c>
    </row>
    <row r="24" spans="1:13" x14ac:dyDescent="0.25">
      <c r="A24" s="13">
        <v>7</v>
      </c>
      <c r="B24" s="47" t="s">
        <v>41</v>
      </c>
      <c r="C24" s="31" t="s">
        <v>22</v>
      </c>
      <c r="D24" s="27">
        <v>5</v>
      </c>
      <c r="E24" s="25">
        <v>2060</v>
      </c>
      <c r="F24" s="14">
        <v>2040</v>
      </c>
      <c r="G24" s="23">
        <v>2000</v>
      </c>
      <c r="H24" s="29">
        <f t="shared" si="6"/>
        <v>2033.3333333333333</v>
      </c>
      <c r="I24" s="28">
        <f t="shared" si="7"/>
        <v>3</v>
      </c>
      <c r="J24" s="28">
        <f t="shared" si="8"/>
        <v>30.550504633038933</v>
      </c>
      <c r="K24" s="28">
        <f t="shared" si="9"/>
        <v>1.5024838344117508</v>
      </c>
      <c r="L24" s="28" t="str">
        <f t="shared" si="10"/>
        <v>ОДНОРОДНЫЕ</v>
      </c>
      <c r="M24" s="29">
        <f t="shared" si="11"/>
        <v>10166.666666666666</v>
      </c>
    </row>
    <row r="25" spans="1:13" ht="30" x14ac:dyDescent="0.25">
      <c r="A25" s="13">
        <v>8</v>
      </c>
      <c r="B25" s="47" t="s">
        <v>42</v>
      </c>
      <c r="C25" s="31" t="s">
        <v>22</v>
      </c>
      <c r="D25" s="27">
        <v>1</v>
      </c>
      <c r="E25" s="25">
        <v>1906</v>
      </c>
      <c r="F25" s="14">
        <v>1887</v>
      </c>
      <c r="G25" s="23">
        <v>1850</v>
      </c>
      <c r="H25" s="29">
        <f t="shared" si="6"/>
        <v>1881</v>
      </c>
      <c r="I25" s="28">
        <f t="shared" si="7"/>
        <v>3</v>
      </c>
      <c r="J25" s="28">
        <f t="shared" si="8"/>
        <v>28.478061731796284</v>
      </c>
      <c r="K25" s="28">
        <f t="shared" si="9"/>
        <v>1.5139852063687553</v>
      </c>
      <c r="L25" s="28" t="str">
        <f t="shared" si="10"/>
        <v>ОДНОРОДНЫЕ</v>
      </c>
      <c r="M25" s="29">
        <f t="shared" si="11"/>
        <v>1881</v>
      </c>
    </row>
    <row r="26" spans="1:13" ht="30" x14ac:dyDescent="0.25">
      <c r="A26" s="13">
        <v>9</v>
      </c>
      <c r="B26" s="47" t="s">
        <v>43</v>
      </c>
      <c r="C26" s="31" t="s">
        <v>22</v>
      </c>
      <c r="D26" s="27">
        <v>2</v>
      </c>
      <c r="E26" s="25">
        <v>2575</v>
      </c>
      <c r="F26" s="14">
        <v>2550</v>
      </c>
      <c r="G26" s="23">
        <v>2500</v>
      </c>
      <c r="H26" s="29">
        <f t="shared" si="6"/>
        <v>2541.6666666666665</v>
      </c>
      <c r="I26" s="28">
        <f t="shared" si="7"/>
        <v>3</v>
      </c>
      <c r="J26" s="28">
        <f t="shared" si="8"/>
        <v>38.188130791298668</v>
      </c>
      <c r="K26" s="28">
        <f t="shared" si="9"/>
        <v>1.5024838344117508</v>
      </c>
      <c r="L26" s="28" t="str">
        <f t="shared" si="10"/>
        <v>ОДНОРОДНЫЕ</v>
      </c>
      <c r="M26" s="29">
        <f t="shared" si="11"/>
        <v>5083.333333333333</v>
      </c>
    </row>
    <row r="27" spans="1:13" x14ac:dyDescent="0.25">
      <c r="A27" s="13">
        <v>10</v>
      </c>
      <c r="B27" s="47" t="s">
        <v>44</v>
      </c>
      <c r="C27" s="31" t="s">
        <v>22</v>
      </c>
      <c r="D27" s="27">
        <v>1</v>
      </c>
      <c r="E27" s="25">
        <v>2266</v>
      </c>
      <c r="F27" s="14">
        <v>2244</v>
      </c>
      <c r="G27" s="23">
        <v>2200</v>
      </c>
      <c r="H27" s="29">
        <f t="shared" si="6"/>
        <v>2236.6666666666665</v>
      </c>
      <c r="I27" s="28">
        <f t="shared" si="7"/>
        <v>3</v>
      </c>
      <c r="J27" s="28">
        <f t="shared" si="8"/>
        <v>33.605555096342826</v>
      </c>
      <c r="K27" s="28">
        <f t="shared" si="9"/>
        <v>1.5024838344117508</v>
      </c>
      <c r="L27" s="28" t="str">
        <f t="shared" si="10"/>
        <v>ОДНОРОДНЫЕ</v>
      </c>
      <c r="M27" s="29">
        <f t="shared" si="11"/>
        <v>2236.6666666666665</v>
      </c>
    </row>
    <row r="28" spans="1:13" x14ac:dyDescent="0.25">
      <c r="A28" s="13">
        <v>11</v>
      </c>
      <c r="B28" s="47" t="s">
        <v>45</v>
      </c>
      <c r="C28" s="31" t="s">
        <v>22</v>
      </c>
      <c r="D28" s="27">
        <v>1</v>
      </c>
      <c r="E28" s="25">
        <v>2266</v>
      </c>
      <c r="F28" s="14">
        <v>2244</v>
      </c>
      <c r="G28" s="23">
        <v>2200</v>
      </c>
      <c r="H28" s="29">
        <f t="shared" si="6"/>
        <v>2236.6666666666665</v>
      </c>
      <c r="I28" s="28">
        <f t="shared" si="7"/>
        <v>3</v>
      </c>
      <c r="J28" s="28">
        <f t="shared" si="8"/>
        <v>33.605555096342826</v>
      </c>
      <c r="K28" s="28">
        <f t="shared" si="9"/>
        <v>1.5024838344117508</v>
      </c>
      <c r="L28" s="28" t="str">
        <f t="shared" si="10"/>
        <v>ОДНОРОДНЫЕ</v>
      </c>
      <c r="M28" s="29">
        <f t="shared" si="11"/>
        <v>2236.6666666666665</v>
      </c>
    </row>
    <row r="29" spans="1:13" ht="30" x14ac:dyDescent="0.25">
      <c r="A29" s="13">
        <v>12</v>
      </c>
      <c r="B29" s="47" t="s">
        <v>25</v>
      </c>
      <c r="C29" s="31" t="s">
        <v>22</v>
      </c>
      <c r="D29" s="27">
        <v>30</v>
      </c>
      <c r="E29" s="25">
        <v>2266</v>
      </c>
      <c r="F29" s="14">
        <v>2244</v>
      </c>
      <c r="G29" s="23">
        <v>2200</v>
      </c>
      <c r="H29" s="29">
        <f t="shared" si="6"/>
        <v>2236.6666666666665</v>
      </c>
      <c r="I29" s="28">
        <f t="shared" si="7"/>
        <v>3</v>
      </c>
      <c r="J29" s="28">
        <f t="shared" si="8"/>
        <v>33.605555096342826</v>
      </c>
      <c r="K29" s="28">
        <f t="shared" si="9"/>
        <v>1.5024838344117508</v>
      </c>
      <c r="L29" s="28" t="str">
        <f t="shared" si="10"/>
        <v>ОДНОРОДНЫЕ</v>
      </c>
      <c r="M29" s="29">
        <f t="shared" si="11"/>
        <v>67100</v>
      </c>
    </row>
    <row r="30" spans="1:13" ht="30" x14ac:dyDescent="0.25">
      <c r="A30" s="13">
        <v>13</v>
      </c>
      <c r="B30" s="47" t="s">
        <v>46</v>
      </c>
      <c r="C30" s="31" t="s">
        <v>22</v>
      </c>
      <c r="D30" s="27">
        <v>10</v>
      </c>
      <c r="E30" s="25">
        <v>1545</v>
      </c>
      <c r="F30" s="14">
        <v>1530</v>
      </c>
      <c r="G30" s="29">
        <v>1500</v>
      </c>
      <c r="H30" s="29">
        <f t="shared" si="6"/>
        <v>1525</v>
      </c>
      <c r="I30" s="28">
        <f t="shared" si="7"/>
        <v>3</v>
      </c>
      <c r="J30" s="28">
        <f t="shared" si="8"/>
        <v>22.912878474779198</v>
      </c>
      <c r="K30" s="28">
        <f t="shared" si="9"/>
        <v>1.5024838344117508</v>
      </c>
      <c r="L30" s="28" t="str">
        <f t="shared" si="10"/>
        <v>ОДНОРОДНЫЕ</v>
      </c>
      <c r="M30" s="29">
        <f t="shared" si="11"/>
        <v>15250</v>
      </c>
    </row>
    <row r="31" spans="1:13" ht="30" x14ac:dyDescent="0.25">
      <c r="A31" s="13">
        <v>14</v>
      </c>
      <c r="B31" s="47" t="s">
        <v>47</v>
      </c>
      <c r="C31" s="31" t="s">
        <v>21</v>
      </c>
      <c r="D31" s="27">
        <v>1</v>
      </c>
      <c r="E31" s="25">
        <v>505</v>
      </c>
      <c r="F31" s="14">
        <v>500</v>
      </c>
      <c r="G31" s="29">
        <v>490</v>
      </c>
      <c r="H31" s="29">
        <f t="shared" si="6"/>
        <v>498.33333333333331</v>
      </c>
      <c r="I31" s="28">
        <f t="shared" si="7"/>
        <v>3</v>
      </c>
      <c r="J31" s="28">
        <f t="shared" si="8"/>
        <v>7.6376261582597333</v>
      </c>
      <c r="K31" s="28">
        <f t="shared" si="9"/>
        <v>1.5326340116909163</v>
      </c>
      <c r="L31" s="28" t="str">
        <f t="shared" si="10"/>
        <v>ОДНОРОДНЫЕ</v>
      </c>
      <c r="M31" s="29">
        <f t="shared" si="11"/>
        <v>498.33333333333331</v>
      </c>
    </row>
    <row r="32" spans="1:13" ht="30" x14ac:dyDescent="0.25">
      <c r="A32" s="13">
        <v>15</v>
      </c>
      <c r="B32" s="47" t="s">
        <v>48</v>
      </c>
      <c r="C32" s="31" t="s">
        <v>22</v>
      </c>
      <c r="D32" s="27">
        <v>3</v>
      </c>
      <c r="E32" s="25">
        <v>2060</v>
      </c>
      <c r="F32" s="14">
        <v>2040</v>
      </c>
      <c r="G32" s="29">
        <v>2000</v>
      </c>
      <c r="H32" s="29">
        <f t="shared" si="6"/>
        <v>2033.3333333333333</v>
      </c>
      <c r="I32" s="28">
        <f t="shared" si="7"/>
        <v>3</v>
      </c>
      <c r="J32" s="28">
        <f t="shared" si="8"/>
        <v>30.550504633038933</v>
      </c>
      <c r="K32" s="28">
        <f t="shared" si="9"/>
        <v>1.5024838344117508</v>
      </c>
      <c r="L32" s="28" t="str">
        <f t="shared" si="10"/>
        <v>ОДНОРОДНЫЕ</v>
      </c>
      <c r="M32" s="29">
        <f t="shared" si="11"/>
        <v>6100</v>
      </c>
    </row>
    <row r="33" spans="1:15" ht="30" x14ac:dyDescent="0.25">
      <c r="A33" s="13">
        <v>16</v>
      </c>
      <c r="B33" s="47" t="s">
        <v>49</v>
      </c>
      <c r="C33" s="31" t="s">
        <v>22</v>
      </c>
      <c r="D33" s="27">
        <v>3</v>
      </c>
      <c r="E33" s="25">
        <v>1957</v>
      </c>
      <c r="F33" s="14">
        <v>1938</v>
      </c>
      <c r="G33" s="29">
        <v>1900</v>
      </c>
      <c r="H33" s="29">
        <f t="shared" si="6"/>
        <v>1931.6666666666667</v>
      </c>
      <c r="I33" s="28">
        <f t="shared" si="7"/>
        <v>3</v>
      </c>
      <c r="J33" s="28">
        <f t="shared" si="8"/>
        <v>29.022979401386987</v>
      </c>
      <c r="K33" s="28">
        <f t="shared" si="9"/>
        <v>1.5024838344117508</v>
      </c>
      <c r="L33" s="28" t="str">
        <f t="shared" si="10"/>
        <v>ОДНОРОДНЫЕ</v>
      </c>
      <c r="M33" s="29">
        <f t="shared" si="11"/>
        <v>5795</v>
      </c>
    </row>
    <row r="34" spans="1:15" ht="30" x14ac:dyDescent="0.25">
      <c r="A34" s="13">
        <v>17</v>
      </c>
      <c r="B34" s="47" t="s">
        <v>50</v>
      </c>
      <c r="C34" s="31" t="s">
        <v>22</v>
      </c>
      <c r="D34" s="27">
        <v>3</v>
      </c>
      <c r="E34" s="25">
        <v>1957</v>
      </c>
      <c r="F34" s="14">
        <v>1938</v>
      </c>
      <c r="G34" s="29">
        <v>1900</v>
      </c>
      <c r="H34" s="29">
        <f t="shared" si="6"/>
        <v>1931.6666666666667</v>
      </c>
      <c r="I34" s="28">
        <f t="shared" si="7"/>
        <v>3</v>
      </c>
      <c r="J34" s="28">
        <f t="shared" si="8"/>
        <v>29.022979401386987</v>
      </c>
      <c r="K34" s="28">
        <f t="shared" si="9"/>
        <v>1.5024838344117508</v>
      </c>
      <c r="L34" s="28" t="str">
        <f t="shared" si="10"/>
        <v>ОДНОРОДНЫЕ</v>
      </c>
      <c r="M34" s="29">
        <f t="shared" si="11"/>
        <v>5795</v>
      </c>
    </row>
    <row r="35" spans="1:15" ht="30" x14ac:dyDescent="0.25">
      <c r="A35" s="13">
        <v>18</v>
      </c>
      <c r="B35" s="47" t="s">
        <v>51</v>
      </c>
      <c r="C35" s="31" t="s">
        <v>22</v>
      </c>
      <c r="D35" s="27">
        <v>3</v>
      </c>
      <c r="E35" s="25">
        <v>1957</v>
      </c>
      <c r="F35" s="14">
        <v>1938</v>
      </c>
      <c r="G35" s="23">
        <v>1900</v>
      </c>
      <c r="H35" s="29">
        <f t="shared" si="6"/>
        <v>1931.6666666666667</v>
      </c>
      <c r="I35" s="28">
        <f t="shared" si="7"/>
        <v>3</v>
      </c>
      <c r="J35" s="28">
        <f t="shared" si="8"/>
        <v>29.022979401386987</v>
      </c>
      <c r="K35" s="28">
        <f t="shared" si="9"/>
        <v>1.5024838344117508</v>
      </c>
      <c r="L35" s="28" t="str">
        <f t="shared" si="10"/>
        <v>ОДНОРОДНЫЕ</v>
      </c>
      <c r="M35" s="29">
        <f t="shared" si="11"/>
        <v>5795</v>
      </c>
    </row>
    <row r="36" spans="1:15" ht="30" x14ac:dyDescent="0.25">
      <c r="A36" s="13">
        <v>19</v>
      </c>
      <c r="B36" s="47" t="s">
        <v>52</v>
      </c>
      <c r="C36" s="31" t="s">
        <v>23</v>
      </c>
      <c r="D36" s="27">
        <v>1</v>
      </c>
      <c r="E36" s="25">
        <v>4120</v>
      </c>
      <c r="F36" s="14">
        <v>4080</v>
      </c>
      <c r="G36" s="23">
        <v>4000</v>
      </c>
      <c r="H36" s="29">
        <f t="shared" si="6"/>
        <v>4066.6666666666665</v>
      </c>
      <c r="I36" s="28">
        <f t="shared" si="7"/>
        <v>3</v>
      </c>
      <c r="J36" s="28">
        <f t="shared" si="8"/>
        <v>61.101009266077867</v>
      </c>
      <c r="K36" s="28">
        <f t="shared" si="9"/>
        <v>1.5024838344117508</v>
      </c>
      <c r="L36" s="28" t="str">
        <f t="shared" si="10"/>
        <v>ОДНОРОДНЫЕ</v>
      </c>
      <c r="M36" s="29">
        <f t="shared" si="11"/>
        <v>4066.6666666666665</v>
      </c>
    </row>
    <row r="37" spans="1:15" x14ac:dyDescent="0.25">
      <c r="A37" s="13">
        <v>20</v>
      </c>
      <c r="B37" s="47" t="s">
        <v>53</v>
      </c>
      <c r="C37" s="31" t="s">
        <v>22</v>
      </c>
      <c r="D37" s="27">
        <v>1</v>
      </c>
      <c r="E37" s="25">
        <v>5665</v>
      </c>
      <c r="F37" s="14">
        <v>5610</v>
      </c>
      <c r="G37" s="23">
        <v>5500</v>
      </c>
      <c r="H37" s="29">
        <f t="shared" si="6"/>
        <v>5591.666666666667</v>
      </c>
      <c r="I37" s="28">
        <f t="shared" si="7"/>
        <v>3</v>
      </c>
      <c r="J37" s="28">
        <f t="shared" si="8"/>
        <v>84.013887740857072</v>
      </c>
      <c r="K37" s="28">
        <f t="shared" si="9"/>
        <v>1.5024838344117508</v>
      </c>
      <c r="L37" s="28" t="str">
        <f t="shared" si="10"/>
        <v>ОДНОРОДНЫЕ</v>
      </c>
      <c r="M37" s="29">
        <f t="shared" si="11"/>
        <v>5591.666666666667</v>
      </c>
    </row>
    <row r="38" spans="1:15" ht="45" x14ac:dyDescent="0.25">
      <c r="A38" s="13">
        <v>21</v>
      </c>
      <c r="B38" s="47" t="s">
        <v>54</v>
      </c>
      <c r="C38" s="31" t="s">
        <v>21</v>
      </c>
      <c r="D38" s="27">
        <v>1</v>
      </c>
      <c r="E38" s="25">
        <v>6695</v>
      </c>
      <c r="F38" s="14">
        <v>6630</v>
      </c>
      <c r="G38" s="23">
        <v>6500</v>
      </c>
      <c r="H38" s="29">
        <f t="shared" si="6"/>
        <v>6608.333333333333</v>
      </c>
      <c r="I38" s="28">
        <f t="shared" si="7"/>
        <v>3</v>
      </c>
      <c r="J38" s="28">
        <f t="shared" si="8"/>
        <v>99.289140057376542</v>
      </c>
      <c r="K38" s="28">
        <f t="shared" si="9"/>
        <v>1.502483834411751</v>
      </c>
      <c r="L38" s="28" t="str">
        <f t="shared" si="10"/>
        <v>ОДНОРОДНЫЕ</v>
      </c>
      <c r="M38" s="29">
        <f t="shared" si="11"/>
        <v>6608.333333333333</v>
      </c>
    </row>
    <row r="39" spans="1:15" ht="30" x14ac:dyDescent="0.25">
      <c r="A39" s="13">
        <v>22</v>
      </c>
      <c r="B39" s="47" t="s">
        <v>55</v>
      </c>
      <c r="C39" s="31" t="s">
        <v>22</v>
      </c>
      <c r="D39" s="27">
        <v>1</v>
      </c>
      <c r="E39" s="25">
        <v>16686</v>
      </c>
      <c r="F39" s="14">
        <v>16524</v>
      </c>
      <c r="G39" s="29">
        <v>16200</v>
      </c>
      <c r="H39" s="29">
        <f t="shared" si="6"/>
        <v>16470</v>
      </c>
      <c r="I39" s="28">
        <f t="shared" si="7"/>
        <v>3</v>
      </c>
      <c r="J39" s="28">
        <f t="shared" si="8"/>
        <v>247.45908752761537</v>
      </c>
      <c r="K39" s="28">
        <f t="shared" si="9"/>
        <v>1.5024838344117508</v>
      </c>
      <c r="L39" s="28" t="str">
        <f t="shared" si="10"/>
        <v>ОДНОРОДНЫЕ</v>
      </c>
      <c r="M39" s="29">
        <f t="shared" si="11"/>
        <v>16470</v>
      </c>
    </row>
    <row r="40" spans="1:15" ht="30" x14ac:dyDescent="0.25">
      <c r="A40" s="13">
        <v>23</v>
      </c>
      <c r="B40" s="47" t="s">
        <v>56</v>
      </c>
      <c r="C40" s="31" t="s">
        <v>22</v>
      </c>
      <c r="D40" s="27">
        <v>1</v>
      </c>
      <c r="E40" s="25">
        <v>6695</v>
      </c>
      <c r="F40" s="14">
        <v>6630</v>
      </c>
      <c r="G40" s="23">
        <v>6500</v>
      </c>
      <c r="H40" s="29">
        <f t="shared" si="6"/>
        <v>6608.333333333333</v>
      </c>
      <c r="I40" s="28">
        <f t="shared" si="7"/>
        <v>3</v>
      </c>
      <c r="J40" s="28">
        <f t="shared" si="8"/>
        <v>99.289140057376542</v>
      </c>
      <c r="K40" s="28">
        <f t="shared" si="9"/>
        <v>1.502483834411751</v>
      </c>
      <c r="L40" s="28" t="str">
        <f t="shared" si="10"/>
        <v>ОДНОРОДНЫЕ</v>
      </c>
      <c r="M40" s="29">
        <f t="shared" si="11"/>
        <v>6608.333333333333</v>
      </c>
    </row>
    <row r="41" spans="1:15" x14ac:dyDescent="0.25">
      <c r="A41" s="20"/>
      <c r="B41" s="15"/>
      <c r="C41" s="16"/>
      <c r="D41" s="17"/>
      <c r="E41" s="26">
        <f>SUMPRODUCT($D$18:$D$40,E18:E40)</f>
        <v>410282</v>
      </c>
      <c r="F41" s="21">
        <f>SUMPRODUCT($D$18:$D$40,F18:F40)</f>
        <v>406319</v>
      </c>
      <c r="G41" s="21">
        <f>SUMPRODUCT($D$18:$D$40,G18:G40)</f>
        <v>398340</v>
      </c>
      <c r="H41" s="9"/>
      <c r="I41" s="10"/>
      <c r="J41" s="10"/>
      <c r="K41" s="10"/>
      <c r="L41" s="10"/>
      <c r="M41" s="12">
        <f>SUM(M18:M40)</f>
        <v>404980.33333333331</v>
      </c>
    </row>
    <row r="42" spans="1:15" x14ac:dyDescent="0.25">
      <c r="A42" s="7"/>
      <c r="B42" s="7"/>
      <c r="C42" s="7"/>
      <c r="D42" s="7"/>
      <c r="E42" s="3"/>
      <c r="F42" s="3"/>
      <c r="G42" s="3"/>
      <c r="H42" s="3"/>
      <c r="I42" s="7"/>
      <c r="J42" s="7"/>
      <c r="K42" s="7"/>
      <c r="L42" s="7"/>
      <c r="M42" s="3"/>
    </row>
    <row r="43" spans="1:15" s="7" customFormat="1" x14ac:dyDescent="0.25">
      <c r="A43" s="37" t="s">
        <v>19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5" s="7" customFormat="1" x14ac:dyDescent="0.25">
      <c r="A44" s="35" t="s">
        <v>18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5" s="7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5" s="19" customFormat="1" x14ac:dyDescent="0.25">
      <c r="A46" s="33" t="s">
        <v>32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18"/>
      <c r="O46" s="18"/>
    </row>
  </sheetData>
  <mergeCells count="18">
    <mergeCell ref="G3:M3"/>
    <mergeCell ref="B16:B17"/>
    <mergeCell ref="C16:D16"/>
    <mergeCell ref="A46:M46"/>
    <mergeCell ref="A45:M45"/>
    <mergeCell ref="J10:K10"/>
    <mergeCell ref="B12:L12"/>
    <mergeCell ref="A43:M43"/>
    <mergeCell ref="A44:M44"/>
    <mergeCell ref="M16:M17"/>
    <mergeCell ref="A15:B15"/>
    <mergeCell ref="C15:D15"/>
    <mergeCell ref="H16:H17"/>
    <mergeCell ref="I16:I17"/>
    <mergeCell ref="J16:J17"/>
    <mergeCell ref="K16:K17"/>
    <mergeCell ref="L16:L17"/>
    <mergeCell ref="A16:A17"/>
  </mergeCells>
  <conditionalFormatting sqref="L18:L41">
    <cfRule type="containsText" dxfId="5" priority="10" operator="containsText" text="НЕ">
      <formula>NOT(ISERROR(SEARCH("НЕ",L18)))</formula>
    </cfRule>
    <cfRule type="containsText" dxfId="4" priority="11" operator="containsText" text="ОДНОРОДНЫЕ">
      <formula>NOT(ISERROR(SEARCH("ОДНОРОДНЫЕ",L18)))</formula>
    </cfRule>
    <cfRule type="containsText" dxfId="3" priority="12" operator="containsText" text="НЕОДНОРОДНЫЕ">
      <formula>NOT(ISERROR(SEARCH("НЕОДНОРОДНЫЕ",L18)))</formula>
    </cfRule>
  </conditionalFormatting>
  <conditionalFormatting sqref="L18:L41">
    <cfRule type="containsText" dxfId="2" priority="7" operator="containsText" text="НЕОДНОРОДНЫЕ">
      <formula>NOT(ISERROR(SEARCH("НЕОДНОРОДНЫЕ",L18)))</formula>
    </cfRule>
    <cfRule type="containsText" dxfId="1" priority="8" operator="containsText" text="ОДНОРОДНЫЕ">
      <formula>NOT(ISERROR(SEARCH("ОДНОРОДНЫЕ",L18)))</formula>
    </cfRule>
    <cfRule type="containsText" dxfId="0" priority="9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2023-05-16T05:36:59Z</dcterms:modified>
</cp:coreProperties>
</file>