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18" i="1" l="1"/>
  <c r="L23" i="1" l="1"/>
  <c r="K23" i="1"/>
  <c r="L22" i="1"/>
  <c r="K22" i="1"/>
  <c r="L21" i="1"/>
  <c r="K21" i="1"/>
  <c r="J23" i="1"/>
  <c r="O23" i="1" s="1"/>
  <c r="J22" i="1"/>
  <c r="O22" i="1" s="1"/>
  <c r="J21" i="1"/>
  <c r="M21" i="1" l="1"/>
  <c r="N21" i="1" s="1"/>
  <c r="M23" i="1"/>
  <c r="N23" i="1" s="1"/>
  <c r="O21" i="1"/>
  <c r="M22" i="1"/>
  <c r="N22" i="1" s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<sst xmlns="http://schemas.openxmlformats.org/spreadsheetml/2006/main" count="46" uniqueCount="40">
  <si>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</si>
  <si>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</si>
  <si>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</si>
  <si>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</si>
  <si>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</si>
  <si>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</si>
  <si>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</si>
  <si>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</si>
  <si>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</si>
  <si>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</si>
  <si>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</si>
  <si>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</si>
  <si>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</si>
  <si>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</si>
  <si>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</si>
  <si>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</si>
  <si>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</si>
  <si>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</si>
  <si>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</si>
  <si>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</si>
  <si>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</si>
  <si>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</si>
  <si>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</si>
  <si>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</si>
  <si>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</si>
  <si>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л</t>
  </si>
  <si>
    <t>Сайт http://baikalregion.ru/geo/</t>
  </si>
  <si>
    <t>к Извещению о проведении закупки</t>
  </si>
  <si>
    <t>путем запроса котировок в электронной форме</t>
  </si>
  <si>
    <t>Приложение № 4</t>
  </si>
  <si>
    <t>на отпуск нефтепродуктов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</si>
  <si>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</si>
  <si>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№ 112-23</t>
  </si>
  <si>
    <t>Бензин автомобильный АИ-95</t>
  </si>
  <si>
    <t>Бензин автомобильный АИ-92</t>
  </si>
  <si>
    <t xml:space="preserve">Дизельное топливо </t>
  </si>
  <si>
    <t>Начальная (максимальная) цена договора устанавливается в размере 3121400 руб. (три миллиона сто двадцать одна тысяча четыреста рублей 00 копеек)</t>
  </si>
  <si>
    <t>вх. № 1745-04/23 от 24.04.2023</t>
  </si>
  <si>
    <t>вх. № 1746-04/23 от 24.04.2023</t>
  </si>
  <si>
    <t>вх. № 1747-04/23 от 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</si>
</sst>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G34" sqref="G34"/>
    </sheetView>
  </sheetViews>
  <sheetFormatPr defaultRowHeight="15" x14ac:dyDescent="0.25"/>
  <cols>
    <col min="1" max="1" width="9.140625" style="7"/>
    <col min="2" max="2" width="33.5703125" style="7" customWidth="1"/>
    <col min="3" max="4" width="9.140625" style="7"/>
    <col min="5" max="5" width="16.5703125" style="1" customWidth="1"/>
    <col min="6" max="7" width="15.7109375" style="1" bestFit="1" customWidth="1"/>
    <col min="8" max="8" width="14.7109375" style="1" customWidth="1"/>
    <col min="9" max="9" width="14.42578125" style="1" hidden="1" customWidth="1"/>
    <col min="10" max="10" width="13.7109375" style="1" customWidth="1"/>
    <col min="11" max="11" width="9.42578125" style="7" customWidth="1"/>
    <col min="12" max="12" width="12.5703125" style="7" customWidth="1"/>
    <col min="13" max="13" width="14.7109375" style="7" customWidth="1"/>
    <col min="14" max="14" width="19.7109375" style="7" customWidth="1"/>
    <col min="15" max="15" width="18.85546875" style="1" customWidth="1"/>
    <col min="16" max="16384" width="9.140625" style="6"/>
  </cols>
  <sheetData>
    <row r="1" spans="2:15" x14ac:dyDescent="0.25">
      <c r="O1" s="5" t="s">
        <v>29</v>
      </c>
    </row>
    <row r="2" spans="2:15" x14ac:dyDescent="0.25">
      <c r="O2" s="5" t="s">
        <v>27</v>
      </c>
    </row>
    <row r="3" spans="2:15" x14ac:dyDescent="0.25">
      <c r="O3" s="5" t="s">
        <v>30</v>
      </c>
    </row>
    <row r="4" spans="2:15" x14ac:dyDescent="0.25">
      <c r="O4" s="5" t="s">
        <v>28</v>
      </c>
    </row>
    <row r="5" spans="2:15" x14ac:dyDescent="0.25">
      <c r="O5" s="5" t="s">
        <v>32</v>
      </c>
    </row>
    <row r="6" spans="2:15" hidden="1" x14ac:dyDescent="0.25"/>
    <row r="7" spans="2:15" hidden="1" x14ac:dyDescent="0.25"/>
    <row r="9" spans="2:15" x14ac:dyDescent="0.25">
      <c r="O9" s="3" t="s">
        <v>16</v>
      </c>
    </row>
    <row r="10" spans="2:15" x14ac:dyDescent="0.25">
      <c r="O10" s="4" t="s">
        <v>21</v>
      </c>
    </row>
    <row r="11" spans="2:15" x14ac:dyDescent="0.25">
      <c r="O11" s="4" t="s">
        <v>17</v>
      </c>
    </row>
    <row r="13" spans="2:15" ht="28.9" customHeight="1" x14ac:dyDescent="0.25">
      <c r="L13" s="20" t="s">
        <v>20</v>
      </c>
      <c r="M13" s="20"/>
      <c r="O13" s="1" t="s">
        <v>18</v>
      </c>
    </row>
    <row r="14" spans="2:15" ht="18.75" x14ac:dyDescent="0.25">
      <c r="O14" s="2"/>
    </row>
    <row r="15" spans="2:15" ht="18.75" x14ac:dyDescent="0.25">
      <c r="B15" s="20" t="s">
        <v>19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"/>
    </row>
    <row r="16" spans="2:15" hidden="1" x14ac:dyDescent="0.25"/>
    <row r="18" spans="1:15" s="7" customFormat="1" ht="45" x14ac:dyDescent="0.25">
      <c r="A18" s="22" t="s">
        <v>14</v>
      </c>
      <c r="B18" s="23"/>
      <c r="C18" s="24">
        <f>SUMIF(O21:O23,"&gt;0")</f>
        <v>3121400</v>
      </c>
      <c r="D18" s="23"/>
      <c r="E18" s="16" t="s">
        <v>37</v>
      </c>
      <c r="F18" s="16" t="s">
        <v>39</v>
      </c>
      <c r="G18" s="16" t="s">
        <v>38</v>
      </c>
      <c r="H18" s="16" t="s">
        <v>26</v>
      </c>
      <c r="I18" s="10"/>
      <c r="J18" s="10"/>
      <c r="K18" s="9"/>
      <c r="L18" s="9"/>
      <c r="M18" s="9"/>
      <c r="N18" s="9"/>
      <c r="O18" s="10"/>
    </row>
    <row r="19" spans="1:15" s="7" customFormat="1" ht="30" customHeight="1" x14ac:dyDescent="0.25">
      <c r="A19" s="18" t="s">
        <v>0</v>
      </c>
      <c r="B19" s="18" t="s">
        <v>1</v>
      </c>
      <c r="C19" s="18" t="s">
        <v>2</v>
      </c>
      <c r="D19" s="18"/>
      <c r="E19" s="10" t="s">
        <v>5</v>
      </c>
      <c r="F19" s="10" t="s">
        <v>7</v>
      </c>
      <c r="G19" s="10" t="s">
        <v>8</v>
      </c>
      <c r="H19" s="10" t="s">
        <v>22</v>
      </c>
      <c r="I19" s="10" t="s">
        <v>23</v>
      </c>
      <c r="J19" s="25" t="s">
        <v>15</v>
      </c>
      <c r="K19" s="18" t="s">
        <v>11</v>
      </c>
      <c r="L19" s="18" t="s">
        <v>12</v>
      </c>
      <c r="M19" s="18" t="s">
        <v>13</v>
      </c>
      <c r="N19" s="18" t="s">
        <v>9</v>
      </c>
      <c r="O19" s="21" t="s">
        <v>10</v>
      </c>
    </row>
    <row r="20" spans="1:15" s="7" customFormat="1" ht="30" x14ac:dyDescent="0.25">
      <c r="A20" s="18"/>
      <c r="B20" s="27"/>
      <c r="C20" s="11" t="s">
        <v>3</v>
      </c>
      <c r="D20" s="11" t="s">
        <v>4</v>
      </c>
      <c r="E20" s="10" t="s">
        <v>6</v>
      </c>
      <c r="F20" s="10" t="s">
        <v>6</v>
      </c>
      <c r="G20" s="10" t="s">
        <v>6</v>
      </c>
      <c r="H20" s="10" t="s">
        <v>6</v>
      </c>
      <c r="I20" s="10" t="s">
        <v>6</v>
      </c>
      <c r="J20" s="26"/>
      <c r="K20" s="18"/>
      <c r="L20" s="18"/>
      <c r="M20" s="18"/>
      <c r="N20" s="18"/>
      <c r="O20" s="21"/>
    </row>
    <row r="21" spans="1:15" s="7" customFormat="1" x14ac:dyDescent="0.25">
      <c r="A21" s="12">
        <v>1</v>
      </c>
      <c r="B21" s="15" t="s">
        <v>33</v>
      </c>
      <c r="C21" s="14" t="s">
        <v>25</v>
      </c>
      <c r="D21" s="8">
        <v>25000</v>
      </c>
      <c r="E21" s="13">
        <v>56.8</v>
      </c>
      <c r="F21" s="10">
        <v>56.7</v>
      </c>
      <c r="G21" s="10">
        <v>54.9</v>
      </c>
      <c r="H21" s="10">
        <v>47.68</v>
      </c>
      <c r="I21" s="10"/>
      <c r="J21" s="10">
        <f t="shared" ref="J21:J23" si="0">AVERAGE(E21:I21)</f>
        <v>54.02</v>
      </c>
      <c r="K21" s="9">
        <f t="shared" ref="K21:K23" si="1">COUNT(E21:I21)</f>
        <v>4</v>
      </c>
      <c r="L21" s="9">
        <f t="shared" ref="L21:L23" si="2">STDEV(E21:I21)</f>
        <v>4.3158931095815305</v>
      </c>
      <c r="M21" s="9">
        <f t="shared" ref="M21:M23" si="3">L21/J21*100</f>
        <v>7.9894355971520366</v>
      </c>
      <c r="N21" s="9" t="str">
        <f t="shared" ref="N21:N23" si="4">IF(M21&lt;33,"ОДНОРОДНЫЕ","НЕОДНОРОДНЫЕ")</f>
        <v>ОДНОРОДНЫЕ</v>
      </c>
      <c r="O21" s="10">
        <f t="shared" ref="O21:O23" si="5">D21*J21</f>
        <v>1350500</v>
      </c>
    </row>
    <row r="22" spans="1:15" s="7" customFormat="1" x14ac:dyDescent="0.25">
      <c r="A22" s="12">
        <v>2</v>
      </c>
      <c r="B22" s="15" t="s">
        <v>34</v>
      </c>
      <c r="C22" s="14" t="s">
        <v>25</v>
      </c>
      <c r="D22" s="8">
        <v>27000</v>
      </c>
      <c r="E22" s="13">
        <v>53.9</v>
      </c>
      <c r="F22" s="10">
        <v>54</v>
      </c>
      <c r="G22" s="10">
        <v>52.5</v>
      </c>
      <c r="H22" s="10">
        <v>50.4</v>
      </c>
      <c r="I22" s="10"/>
      <c r="J22" s="10">
        <f t="shared" si="0"/>
        <v>52.7</v>
      </c>
      <c r="K22" s="9">
        <f t="shared" si="1"/>
        <v>4</v>
      </c>
      <c r="L22" s="9">
        <f t="shared" si="2"/>
        <v>1.6792855623746668</v>
      </c>
      <c r="M22" s="9">
        <f t="shared" si="3"/>
        <v>3.1865001183580008</v>
      </c>
      <c r="N22" s="9" t="str">
        <f t="shared" si="4"/>
        <v>ОДНОРОДНЫЕ</v>
      </c>
      <c r="O22" s="10">
        <f t="shared" si="5"/>
        <v>1422900</v>
      </c>
    </row>
    <row r="23" spans="1:15" s="7" customFormat="1" x14ac:dyDescent="0.25">
      <c r="A23" s="12">
        <v>3</v>
      </c>
      <c r="B23" s="15" t="s">
        <v>35</v>
      </c>
      <c r="C23" s="14" t="s">
        <v>25</v>
      </c>
      <c r="D23" s="8">
        <v>5000</v>
      </c>
      <c r="E23" s="13">
        <v>73.400000000000006</v>
      </c>
      <c r="F23" s="10">
        <v>73.099999999999994</v>
      </c>
      <c r="G23" s="10">
        <v>68.7</v>
      </c>
      <c r="H23" s="10">
        <v>63.2</v>
      </c>
      <c r="I23" s="10"/>
      <c r="J23" s="10">
        <f t="shared" si="0"/>
        <v>69.599999999999994</v>
      </c>
      <c r="K23" s="9">
        <f t="shared" si="1"/>
        <v>4</v>
      </c>
      <c r="L23" s="9">
        <f t="shared" si="2"/>
        <v>4.7770283649984737</v>
      </c>
      <c r="M23" s="9">
        <f t="shared" si="3"/>
        <v>6.8635465014345893</v>
      </c>
      <c r="N23" s="9" t="str">
        <f t="shared" si="4"/>
        <v>ОДНОРОДНЫЕ</v>
      </c>
      <c r="O23" s="10">
        <f t="shared" si="5"/>
        <v>348000</v>
      </c>
    </row>
    <row r="25" spans="1:15" x14ac:dyDescent="0.25">
      <c r="A25" s="17" t="s">
        <v>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7" t="s">
        <v>24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x14ac:dyDescent="0.25">
      <c r="A28" s="19" t="s">
        <v>36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</sheetData>
  <mergeCells count="17">
    <mergeCell ref="A25:O25"/>
    <mergeCell ref="A26:O26"/>
    <mergeCell ref="A27:O27"/>
    <mergeCell ref="C19:D19"/>
    <mergeCell ref="A28:O28"/>
    <mergeCell ref="L13:M13"/>
    <mergeCell ref="B15:N1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2023-04-24T06:55:18Z</dcterms:modified>
</cp:coreProperties>
</file>