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E25" i="1"/>
  <c r="H20" i="1"/>
  <c r="I20" i="1"/>
  <c r="J2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0" i="1" l="1"/>
  <c r="L20" i="1" s="1"/>
  <c r="K23" i="1"/>
  <c r="L23" i="1" s="1"/>
  <c r="M20" i="1"/>
  <c r="H24" i="1"/>
  <c r="M24" i="1" s="1"/>
  <c r="I24" i="1"/>
  <c r="J24" i="1"/>
  <c r="M25" i="1" l="1"/>
  <c r="K24" i="1"/>
  <c r="L24" i="1" s="1"/>
</calcChain>
</file>

<file path=xl/sharedStrings.xml><?xml version="1.0" encoding="utf-8"?>
<sst xmlns="http://schemas.openxmlformats.org/spreadsheetml/2006/main" count="46" uniqueCount="39">
  <si>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</si>
  <si>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</si>
  <si>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</si>
  <si>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</si>
  <si>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</si>
  <si>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</si>
  <si>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</si>
  <si>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</si>
  <si>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</si>
  <si>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</si>
  <si>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</si>
  <si>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</si>
  <si>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</si>
  <si>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</si>
  <si>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</si>
  <si>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</si>
  <si>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</si>
  <si>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</si>
  <si>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</si>
  <si>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</si>
  <si>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</si>
  <si>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</si>
  <si>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</si>
  <si>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</si>
  <si>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</si>
  <si>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</si>
  <si>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</si>
  <si>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</si>
  <si>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110-23</t>
  </si>
  <si>
    <t xml:space="preserve">на поставку наборов реагентов для гематологического анализатора Medonic серии M20 </t>
  </si>
  <si>
    <t xml:space="preserve">Изотонический разбавитель Medonic M-series </t>
  </si>
  <si>
    <t>Лизирующий раствор Medonic M-series</t>
  </si>
  <si>
    <r>
      <t>Гематологический контроль (</t>
    </r>
    <r>
      <rPr>
        <sz val="11"/>
        <color theme="1"/>
        <rFont val="Times New Roman"/>
        <family val="1"/>
        <charset val="204"/>
      </rPr>
      <t>контрольная кровь)</t>
    </r>
  </si>
  <si>
    <t>упаковка</t>
  </si>
  <si>
    <t>флакон</t>
  </si>
  <si>
    <t>Исходя из имеющегося у Заказчика объёма финансового обеспечения для осуществления закупки НМЦД устанавливается в размере 347000 руб. (триста сорок семь тысяч рублей 00 копеек)</t>
  </si>
  <si>
    <t>вх. № 1735-04/23 от 24.04.2023</t>
  </si>
  <si>
    <t>вх. № 1734-04/23 от 24.04.2023</t>
  </si>
  <si>
    <t>вх. № 1733-04/23 от 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</si>
</sst>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45" t="s">
        <v>29</v>
      </c>
      <c r="H3" s="45"/>
      <c r="I3" s="45"/>
      <c r="J3" s="45"/>
      <c r="K3" s="45"/>
      <c r="L3" s="45"/>
      <c r="M3" s="45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4" t="s">
        <v>17</v>
      </c>
      <c r="K12" s="34"/>
      <c r="M12" s="1" t="s">
        <v>15</v>
      </c>
    </row>
    <row r="14" spans="2:13" x14ac:dyDescent="0.2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5" ht="54.6" customHeight="1" x14ac:dyDescent="0.25">
      <c r="A17" s="38" t="s">
        <v>11</v>
      </c>
      <c r="B17" s="39"/>
      <c r="C17" s="40"/>
      <c r="D17" s="39"/>
      <c r="E17" s="46" t="s">
        <v>38</v>
      </c>
      <c r="F17" s="46" t="s">
        <v>37</v>
      </c>
      <c r="G17" s="46" t="s">
        <v>36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43" t="s">
        <v>0</v>
      </c>
      <c r="B18" s="43" t="s">
        <v>1</v>
      </c>
      <c r="C18" s="43" t="s">
        <v>2</v>
      </c>
      <c r="D18" s="43"/>
      <c r="E18" s="15" t="s">
        <v>25</v>
      </c>
      <c r="F18" s="15" t="s">
        <v>26</v>
      </c>
      <c r="G18" s="15" t="s">
        <v>27</v>
      </c>
      <c r="H18" s="41" t="s">
        <v>12</v>
      </c>
      <c r="I18" s="43" t="s">
        <v>8</v>
      </c>
      <c r="J18" s="43" t="s">
        <v>9</v>
      </c>
      <c r="K18" s="43" t="s">
        <v>10</v>
      </c>
      <c r="L18" s="43" t="s">
        <v>6</v>
      </c>
      <c r="M18" s="37" t="s">
        <v>7</v>
      </c>
    </row>
    <row r="19" spans="1:15" x14ac:dyDescent="0.25">
      <c r="A19" s="44"/>
      <c r="B19" s="44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2"/>
      <c r="I19" s="43"/>
      <c r="J19" s="43"/>
      <c r="K19" s="43"/>
      <c r="L19" s="43"/>
      <c r="M19" s="37"/>
    </row>
    <row r="20" spans="1:15" s="23" customFormat="1" x14ac:dyDescent="0.25">
      <c r="A20" s="4">
        <v>1</v>
      </c>
      <c r="B20" s="28" t="s">
        <v>30</v>
      </c>
      <c r="C20" s="26" t="s">
        <v>33</v>
      </c>
      <c r="D20" s="30">
        <v>10</v>
      </c>
      <c r="E20" s="9">
        <v>14100</v>
      </c>
      <c r="F20" s="5">
        <v>14315</v>
      </c>
      <c r="G20" s="24">
        <v>14260</v>
      </c>
      <c r="H20" s="24">
        <f t="shared" ref="H20:H23" si="0">AVERAGE(E20:G20)</f>
        <v>14225</v>
      </c>
      <c r="I20" s="25">
        <f t="shared" ref="I20:I23" si="1" xml:space="preserve"> COUNT(E20:G20)</f>
        <v>3</v>
      </c>
      <c r="J20" s="25">
        <f t="shared" ref="J20:J23" si="2">STDEV(E20:G20)</f>
        <v>111.69153951844338</v>
      </c>
      <c r="K20" s="25">
        <f t="shared" ref="K20:K23" si="3">J20/H20*100</f>
        <v>0.78517778220346846</v>
      </c>
      <c r="L20" s="25" t="str">
        <f t="shared" ref="L20:L23" si="4">IF(K20&lt;33,"ОДНОРОДНЫЕ","НЕОДНОРОДНЫЕ")</f>
        <v>ОДНОРОДНЫЕ</v>
      </c>
      <c r="M20" s="24">
        <f t="shared" ref="M20:M23" si="5">D20*H20</f>
        <v>142250</v>
      </c>
    </row>
    <row r="21" spans="1:15" s="23" customFormat="1" x14ac:dyDescent="0.25">
      <c r="A21" s="4">
        <v>2</v>
      </c>
      <c r="B21" s="28" t="s">
        <v>31</v>
      </c>
      <c r="C21" s="26" t="s">
        <v>33</v>
      </c>
      <c r="D21" s="30">
        <v>10</v>
      </c>
      <c r="E21" s="9">
        <v>15500</v>
      </c>
      <c r="F21" s="5">
        <v>15608</v>
      </c>
      <c r="G21" s="24">
        <v>15598</v>
      </c>
      <c r="H21" s="24">
        <f t="shared" si="0"/>
        <v>15568.666666666666</v>
      </c>
      <c r="I21" s="25">
        <f t="shared" si="1"/>
        <v>3</v>
      </c>
      <c r="J21" s="25">
        <f t="shared" si="2"/>
        <v>59.676907873425655</v>
      </c>
      <c r="K21" s="25">
        <f t="shared" si="3"/>
        <v>0.38331418580113258</v>
      </c>
      <c r="L21" s="25" t="str">
        <f t="shared" si="4"/>
        <v>ОДНОРОДНЫЕ</v>
      </c>
      <c r="M21" s="24">
        <f t="shared" si="5"/>
        <v>155686.66666666666</v>
      </c>
      <c r="O21" s="27"/>
    </row>
    <row r="22" spans="1:15" s="23" customFormat="1" ht="30" x14ac:dyDescent="0.25">
      <c r="A22" s="4">
        <v>3</v>
      </c>
      <c r="B22" s="29" t="s">
        <v>32</v>
      </c>
      <c r="C22" s="26" t="s">
        <v>34</v>
      </c>
      <c r="D22" s="30">
        <v>6</v>
      </c>
      <c r="E22" s="9">
        <v>5100</v>
      </c>
      <c r="F22" s="5">
        <v>5315</v>
      </c>
      <c r="G22" s="24">
        <v>5240</v>
      </c>
      <c r="H22" s="24">
        <f t="shared" si="0"/>
        <v>5218.333333333333</v>
      </c>
      <c r="I22" s="25">
        <f t="shared" si="1"/>
        <v>3</v>
      </c>
      <c r="J22" s="25">
        <f t="shared" si="2"/>
        <v>109.12531023247234</v>
      </c>
      <c r="K22" s="25">
        <f t="shared" si="3"/>
        <v>2.0911908699930826</v>
      </c>
      <c r="L22" s="25" t="str">
        <f t="shared" si="4"/>
        <v>ОДНОРОДНЫЕ</v>
      </c>
      <c r="M22" s="24">
        <f t="shared" si="5"/>
        <v>31310</v>
      </c>
      <c r="O22" s="27"/>
    </row>
    <row r="23" spans="1:15" s="23" customFormat="1" ht="30" x14ac:dyDescent="0.25">
      <c r="A23" s="4">
        <v>4</v>
      </c>
      <c r="B23" s="29" t="s">
        <v>32</v>
      </c>
      <c r="C23" s="26" t="s">
        <v>34</v>
      </c>
      <c r="D23" s="30">
        <v>2</v>
      </c>
      <c r="E23" s="9">
        <v>5100</v>
      </c>
      <c r="F23" s="5">
        <v>5315</v>
      </c>
      <c r="G23" s="24">
        <v>5240</v>
      </c>
      <c r="H23" s="24">
        <f t="shared" si="0"/>
        <v>5218.333333333333</v>
      </c>
      <c r="I23" s="25">
        <f t="shared" si="1"/>
        <v>3</v>
      </c>
      <c r="J23" s="25">
        <f t="shared" si="2"/>
        <v>109.12531023247234</v>
      </c>
      <c r="K23" s="25">
        <f t="shared" si="3"/>
        <v>2.0911908699930826</v>
      </c>
      <c r="L23" s="25" t="str">
        <f t="shared" si="4"/>
        <v>ОДНОРОДНЫЕ</v>
      </c>
      <c r="M23" s="24">
        <f t="shared" si="5"/>
        <v>10436.666666666666</v>
      </c>
      <c r="O23" s="27"/>
    </row>
    <row r="24" spans="1:15" ht="30" x14ac:dyDescent="0.25">
      <c r="A24" s="4">
        <v>5</v>
      </c>
      <c r="B24" s="29" t="s">
        <v>32</v>
      </c>
      <c r="C24" s="26" t="s">
        <v>34</v>
      </c>
      <c r="D24" s="30">
        <v>2</v>
      </c>
      <c r="E24" s="9">
        <v>5100</v>
      </c>
      <c r="F24" s="5">
        <v>5315</v>
      </c>
      <c r="G24" s="15">
        <v>5240</v>
      </c>
      <c r="H24" s="15">
        <f t="shared" ref="H24" si="6">AVERAGE(E24:G24)</f>
        <v>5218.333333333333</v>
      </c>
      <c r="I24" s="17">
        <f t="shared" ref="I24" si="7" xml:space="preserve"> COUNT(E24:G24)</f>
        <v>3</v>
      </c>
      <c r="J24" s="17">
        <f t="shared" ref="J24" si="8">STDEV(E24:G24)</f>
        <v>109.12531023247234</v>
      </c>
      <c r="K24" s="17">
        <f t="shared" ref="K24" si="9">J24/H24*100</f>
        <v>2.0911908699930826</v>
      </c>
      <c r="L24" s="17" t="str">
        <f t="shared" ref="L24" si="10">IF(K24&lt;33,"ОДНОРОДНЫЕ","НЕОДНОРОДНЫЕ")</f>
        <v>ОДНОРОДНЫЕ</v>
      </c>
      <c r="M24" s="15">
        <f t="shared" ref="M24" si="11">D24*H24</f>
        <v>10436.666666666666</v>
      </c>
      <c r="O24" s="27"/>
    </row>
    <row r="25" spans="1:15" x14ac:dyDescent="0.25">
      <c r="A25" s="4"/>
      <c r="B25" s="11"/>
      <c r="C25" s="10"/>
      <c r="D25" s="6"/>
      <c r="E25" s="22">
        <f>SUMPRODUCT($D$20:$D$24,E20:E24)</f>
        <v>347000</v>
      </c>
      <c r="F25" s="24">
        <f t="shared" ref="F25:G25" si="12">SUMPRODUCT($D$20:$D$24,F20:F24)</f>
        <v>352380</v>
      </c>
      <c r="G25" s="24">
        <f t="shared" si="12"/>
        <v>350980</v>
      </c>
      <c r="H25" s="15"/>
      <c r="I25" s="17"/>
      <c r="J25" s="17"/>
      <c r="K25" s="17"/>
      <c r="L25" s="17"/>
      <c r="M25" s="3">
        <f>SUM(M20:M24)</f>
        <v>350120</v>
      </c>
    </row>
    <row r="27" spans="1:15" x14ac:dyDescent="0.25">
      <c r="A27" s="35" t="s">
        <v>20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5" x14ac:dyDescent="0.25">
      <c r="A28" s="36" t="s">
        <v>19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 ht="1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5" s="8" customFormat="1" x14ac:dyDescent="0.25">
      <c r="A30" s="31" t="s">
        <v>35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7"/>
      <c r="O30" s="7"/>
    </row>
    <row r="32" spans="1:15" x14ac:dyDescent="0.25">
      <c r="J32" s="19"/>
    </row>
    <row r="36" spans="12:12" x14ac:dyDescent="0.25">
      <c r="L36" s="19"/>
    </row>
  </sheetData>
  <mergeCells count="18">
    <mergeCell ref="G3:M3"/>
    <mergeCell ref="B18:B19"/>
    <mergeCell ref="C18:D18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2023-04-24T02:57:55Z</dcterms:modified>
</cp:coreProperties>
</file>