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K19" i="1" l="1"/>
  <c r="I19" i="1"/>
  <c r="N19" i="1" s="1"/>
  <c r="J19" i="1"/>
  <c r="L19" i="1" l="1"/>
  <c r="M19" i="1" l="1"/>
</calcChain>
</file>

<file path=xl/sharedStrings.xml><?xml version="1.0" encoding="utf-8"?>
<sst xmlns="http://schemas.openxmlformats.org/spreadsheetml/2006/main" count="39" uniqueCount="36">
  <si>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</si>
  <si>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</si>
  <si>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</si>
  <si>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</si>
  <si>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</si>
  <si>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</si>
  <si>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</si>
  <si>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</si>
  <si>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</si>
  <si>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</si>
  <si>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</si>
  <si>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</si>
  <si>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</si>
  <si>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</si>
  <si>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</si>
  <si>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</si>
  <si>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</si>
  <si>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</si>
  <si>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</si>
  <si>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</si>
  <si>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</si>
  <si>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шт</t>
  </si>
  <si>
    <t>к Извещению о проведении закупки в электронном магазине, участниками которой могут быть только</t>
  </si>
  <si>
    <t>Источник № 1</t>
  </si>
  <si>
    <t>Источник № 2</t>
  </si>
  <si>
    <t>Источник № 3</t>
  </si>
  <si>
    <t xml:space="preserve"> субъекты малого и среднего предпринимательства  </t>
  </si>
  <si>
    <t>Источник № 4</t>
  </si>
  <si>
    <t xml:space="preserve">Начальная (максимальная) цена договора 
</t>
  </si>
  <si>
    <t>№ 169-23</t>
  </si>
  <si>
    <t>на поставку аппарата КВЧ - терапии "КВЧ - НД"</t>
  </si>
  <si>
    <t>Аппарат КВЧ - терапии "КВЧ - НД"</t>
  </si>
  <si>
    <t>Исходя из имеющегося у Заказчика объёма финансового обеспечения для осуществления закупки НМЦД устанавливается в размере 95200 руб. (девяносто пять тысяч двести рублей 00 копеек)</t>
  </si>
  <si>
    <t>вх. № 2595-06/23 от 23.06.2023</t>
  </si>
  <si>
    <t>вх. № 2596-06/23 от 23.06.2023</t>
  </si>
  <si>
    <t>вх. № 2597-06/23 от 23.06.2023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</si>
</sst>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85" zoomScaleNormal="85" zoomScalePageLayoutView="70" workbookViewId="0">
      <selection activeCell="E16" sqref="E16:G1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7.2851562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20</v>
      </c>
    </row>
    <row r="2" spans="1:14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22</v>
      </c>
    </row>
    <row r="3" spans="1:14" x14ac:dyDescent="0.25">
      <c r="A3" s="7"/>
      <c r="B3" s="7"/>
      <c r="C3" s="7"/>
      <c r="D3" s="7"/>
      <c r="E3" s="3"/>
      <c r="F3" s="3"/>
      <c r="G3" s="26" t="s">
        <v>26</v>
      </c>
      <c r="H3" s="26"/>
      <c r="I3" s="26"/>
      <c r="J3" s="26"/>
      <c r="K3" s="26"/>
      <c r="L3" s="26"/>
      <c r="M3" s="26"/>
      <c r="N3" s="26"/>
    </row>
    <row r="4" spans="1:14" x14ac:dyDescent="0.25">
      <c r="A4" s="21"/>
      <c r="B4" s="21"/>
      <c r="C4" s="21"/>
      <c r="D4" s="21"/>
      <c r="E4" s="3"/>
      <c r="F4" s="3"/>
      <c r="G4" s="26" t="s">
        <v>30</v>
      </c>
      <c r="H4" s="26"/>
      <c r="I4" s="26"/>
      <c r="J4" s="26"/>
      <c r="K4" s="26"/>
      <c r="L4" s="26"/>
      <c r="M4" s="26"/>
      <c r="N4" s="26"/>
    </row>
    <row r="5" spans="1:14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29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3"/>
    </row>
    <row r="7" spans="1:14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5" t="s">
        <v>12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6" t="s">
        <v>17</v>
      </c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6" t="s">
        <v>13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3"/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32" t="s">
        <v>16</v>
      </c>
      <c r="L11" s="32"/>
      <c r="M11" s="7"/>
      <c r="N11" s="3" t="s">
        <v>14</v>
      </c>
    </row>
    <row r="12" spans="1:14" ht="18.75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4"/>
    </row>
    <row r="13" spans="1:14" ht="18.75" x14ac:dyDescent="0.25">
      <c r="A13" s="7"/>
      <c r="B13" s="32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4"/>
    </row>
    <row r="14" spans="1:14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3"/>
    </row>
    <row r="15" spans="1:14" x14ac:dyDescent="0.25">
      <c r="A15" s="7"/>
      <c r="B15" s="7"/>
      <c r="C15" s="7"/>
      <c r="D15" s="7"/>
      <c r="E15" s="3"/>
      <c r="F15" s="3"/>
      <c r="G15" s="3"/>
      <c r="H15" s="3"/>
      <c r="I15" s="3"/>
      <c r="J15" s="7"/>
      <c r="K15" s="7"/>
      <c r="L15" s="7"/>
      <c r="M15" s="7"/>
      <c r="N15" s="3"/>
    </row>
    <row r="16" spans="1:14" ht="30" x14ac:dyDescent="0.25">
      <c r="A16" s="35" t="s">
        <v>28</v>
      </c>
      <c r="B16" s="36"/>
      <c r="C16" s="37">
        <f>E19</f>
        <v>95200</v>
      </c>
      <c r="D16" s="36"/>
      <c r="E16" s="20" t="s">
        <v>33</v>
      </c>
      <c r="F16" s="20" t="s">
        <v>35</v>
      </c>
      <c r="G16" s="20" t="s">
        <v>34</v>
      </c>
      <c r="H16" s="20"/>
      <c r="I16" s="9"/>
      <c r="J16" s="10"/>
      <c r="K16" s="10"/>
      <c r="L16" s="10"/>
      <c r="M16" s="10"/>
      <c r="N16" s="9"/>
    </row>
    <row r="17" spans="1:16" x14ac:dyDescent="0.25">
      <c r="A17" s="27" t="s">
        <v>0</v>
      </c>
      <c r="B17" s="27" t="s">
        <v>1</v>
      </c>
      <c r="C17" s="27" t="s">
        <v>2</v>
      </c>
      <c r="D17" s="27"/>
      <c r="E17" s="20" t="s">
        <v>23</v>
      </c>
      <c r="F17" s="20" t="s">
        <v>24</v>
      </c>
      <c r="G17" s="20" t="s">
        <v>25</v>
      </c>
      <c r="H17" s="20" t="s">
        <v>27</v>
      </c>
      <c r="I17" s="38" t="s">
        <v>11</v>
      </c>
      <c r="J17" s="27" t="s">
        <v>8</v>
      </c>
      <c r="K17" s="27" t="s">
        <v>9</v>
      </c>
      <c r="L17" s="27" t="s">
        <v>10</v>
      </c>
      <c r="M17" s="27" t="s">
        <v>6</v>
      </c>
      <c r="N17" s="34" t="s">
        <v>7</v>
      </c>
    </row>
    <row r="18" spans="1:16" x14ac:dyDescent="0.25">
      <c r="A18" s="28"/>
      <c r="B18" s="28"/>
      <c r="C18" s="11" t="s">
        <v>3</v>
      </c>
      <c r="D18" s="11" t="s">
        <v>4</v>
      </c>
      <c r="E18" s="15" t="s">
        <v>5</v>
      </c>
      <c r="F18" s="9" t="s">
        <v>5</v>
      </c>
      <c r="G18" s="9" t="s">
        <v>5</v>
      </c>
      <c r="H18" s="23" t="s">
        <v>5</v>
      </c>
      <c r="I18" s="39"/>
      <c r="J18" s="27"/>
      <c r="K18" s="27"/>
      <c r="L18" s="27"/>
      <c r="M18" s="27"/>
      <c r="N18" s="34"/>
    </row>
    <row r="19" spans="1:16" x14ac:dyDescent="0.25">
      <c r="A19" s="12">
        <v>1</v>
      </c>
      <c r="B19" s="22" t="s">
        <v>31</v>
      </c>
      <c r="C19" s="19" t="s">
        <v>21</v>
      </c>
      <c r="D19" s="18">
        <v>1</v>
      </c>
      <c r="E19" s="25">
        <v>95200</v>
      </c>
      <c r="F19" s="24">
        <v>98970</v>
      </c>
      <c r="G19" s="16">
        <v>99800</v>
      </c>
      <c r="H19" s="23"/>
      <c r="I19" s="16">
        <f>AVERAGE(E19:H19)</f>
        <v>97990</v>
      </c>
      <c r="J19" s="17">
        <f xml:space="preserve"> COUNT(E19:H19)</f>
        <v>3</v>
      </c>
      <c r="K19" s="17">
        <f>STDEV(E19:H19)</f>
        <v>2451.5913199389493</v>
      </c>
      <c r="L19" s="17">
        <f>K19/I19*100</f>
        <v>2.5018790896407279</v>
      </c>
      <c r="M19" s="17" t="str">
        <f t="shared" ref="M19" si="0">IF(L19&lt;33,"ОДНОРОДНЫЕ","НЕОДНОРОДНЫЕ")</f>
        <v>ОДНОРОДНЫЕ</v>
      </c>
      <c r="N19" s="16">
        <f>D19*I19</f>
        <v>97990</v>
      </c>
    </row>
    <row r="20" spans="1:16" x14ac:dyDescent="0.25">
      <c r="A20" s="7"/>
      <c r="B20" s="7"/>
      <c r="C20" s="7"/>
      <c r="D20" s="7"/>
      <c r="E20" s="3"/>
      <c r="F20" s="3"/>
      <c r="G20" s="3"/>
      <c r="H20" s="3"/>
      <c r="I20" s="3"/>
      <c r="J20" s="7"/>
      <c r="K20" s="7"/>
      <c r="L20" s="7"/>
      <c r="M20" s="7"/>
      <c r="N20" s="3"/>
    </row>
    <row r="21" spans="1:16" s="7" customFormat="1" x14ac:dyDescent="0.25">
      <c r="A21" s="33" t="s">
        <v>19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6" s="7" customFormat="1" x14ac:dyDescent="0.25">
      <c r="A22" s="31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6" s="7" customForma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6" s="14" customFormat="1" x14ac:dyDescent="0.25">
      <c r="A24" s="29" t="s">
        <v>32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13"/>
      <c r="P24" s="13"/>
    </row>
  </sheetData>
  <mergeCells count="19">
    <mergeCell ref="L17:L18"/>
    <mergeCell ref="M17:M18"/>
    <mergeCell ref="A17:A18"/>
    <mergeCell ref="G4:N4"/>
    <mergeCell ref="G3:N3"/>
    <mergeCell ref="B17:B18"/>
    <mergeCell ref="C17:D17"/>
    <mergeCell ref="A24:N24"/>
    <mergeCell ref="A23:N23"/>
    <mergeCell ref="K11:L11"/>
    <mergeCell ref="B13:M13"/>
    <mergeCell ref="A21:N21"/>
    <mergeCell ref="A22:N22"/>
    <mergeCell ref="N17:N18"/>
    <mergeCell ref="A16:B16"/>
    <mergeCell ref="C16:D16"/>
    <mergeCell ref="I17:I18"/>
    <mergeCell ref="J17:J18"/>
    <mergeCell ref="K17:K18"/>
  </mergeCells>
  <conditionalFormatting sqref="M19">
    <cfRule type="containsText" dxfId="5" priority="10" operator="containsText" text="НЕ">
      <formula>NOT(ISERROR(SEARCH("НЕ",M19)))</formula>
    </cfRule>
    <cfRule type="containsText" dxfId="4" priority="11" operator="containsText" text="ОДНОРОДНЫЕ">
      <formula>NOT(ISERROR(SEARCH("ОДНОРОДНЫЕ",M19)))</formula>
    </cfRule>
    <cfRule type="containsText" dxfId="3" priority="12" operator="containsText" text="НЕОДНОРОДНЫЕ">
      <formula>NOT(ISERROR(SEARCH("НЕОДНОРОДНЫЕ",M19)))</formula>
    </cfRule>
  </conditionalFormatting>
  <conditionalFormatting sqref="M19">
    <cfRule type="containsText" dxfId="2" priority="7" operator="containsText" text="НЕОДНОРОДНЫЕ">
      <formula>NOT(ISERROR(SEARCH("НЕОДНОРОДНЫЕ",M19)))</formula>
    </cfRule>
    <cfRule type="containsText" dxfId="1" priority="8" operator="containsText" text="ОДНОРОДНЫЕ">
      <formula>NOT(ISERROR(SEARCH("ОДНОРОДНЫЕ",M19)))</formula>
    </cfRule>
    <cfRule type="containsText" dxfId="0" priority="9" operator="containsText" text="НЕОДНОРОДНЫЕ">
      <formula>NOT(ISERROR(SEARCH("НЕОДНОРОДНЫЕ",M19)))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2023-06-23T07:05:43Z</dcterms:modified>
</cp:coreProperties>
</file>