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1" i="1" l="1"/>
  <c r="Q21" i="1" s="1"/>
  <c r="M21" i="1"/>
  <c r="N21" i="1"/>
  <c r="L22" i="1"/>
  <c r="Q22" i="1" s="1"/>
  <c r="M22" i="1"/>
  <c r="N22" i="1"/>
  <c r="L23" i="1"/>
  <c r="Q23" i="1" s="1"/>
  <c r="M23" i="1"/>
  <c r="N23" i="1"/>
  <c r="O23" i="1" s="1"/>
  <c r="P23" i="1" s="1"/>
  <c r="L24" i="1"/>
  <c r="Q24" i="1" s="1"/>
  <c r="M24" i="1"/>
  <c r="N24" i="1"/>
  <c r="L25" i="1"/>
  <c r="Q25" i="1" s="1"/>
  <c r="M25" i="1"/>
  <c r="N25" i="1"/>
  <c r="L26" i="1"/>
  <c r="Q26" i="1" s="1"/>
  <c r="M26" i="1"/>
  <c r="N26" i="1"/>
  <c r="L27" i="1"/>
  <c r="Q27" i="1" s="1"/>
  <c r="M27" i="1"/>
  <c r="N27" i="1"/>
  <c r="O27" i="1" s="1"/>
  <c r="P27" i="1" s="1"/>
  <c r="L28" i="1"/>
  <c r="Q28" i="1" s="1"/>
  <c r="M28" i="1"/>
  <c r="N28" i="1"/>
  <c r="L29" i="1"/>
  <c r="Q29" i="1" s="1"/>
  <c r="M29" i="1"/>
  <c r="N29" i="1"/>
  <c r="L30" i="1"/>
  <c r="Q30" i="1" s="1"/>
  <c r="M30" i="1"/>
  <c r="N30" i="1"/>
  <c r="L31" i="1"/>
  <c r="Q31" i="1" s="1"/>
  <c r="M31" i="1"/>
  <c r="N31" i="1"/>
  <c r="O31" i="1" s="1"/>
  <c r="P31" i="1" s="1"/>
  <c r="L32" i="1"/>
  <c r="Q32" i="1" s="1"/>
  <c r="M32" i="1"/>
  <c r="N32" i="1"/>
  <c r="L33" i="1"/>
  <c r="Q33" i="1" s="1"/>
  <c r="M33" i="1"/>
  <c r="N33" i="1"/>
  <c r="L34" i="1"/>
  <c r="Q34" i="1" s="1"/>
  <c r="M34" i="1"/>
  <c r="N34" i="1"/>
  <c r="L35" i="1"/>
  <c r="Q35" i="1" s="1"/>
  <c r="M35" i="1"/>
  <c r="N35" i="1"/>
  <c r="O35" i="1" s="1"/>
  <c r="P35" i="1" s="1"/>
  <c r="L36" i="1"/>
  <c r="Q36" i="1" s="1"/>
  <c r="M36" i="1"/>
  <c r="N36" i="1"/>
  <c r="L37" i="1"/>
  <c r="Q37" i="1" s="1"/>
  <c r="M37" i="1"/>
  <c r="N37" i="1"/>
  <c r="O36" i="1" l="1"/>
  <c r="P36" i="1" s="1"/>
  <c r="O22" i="1"/>
  <c r="P22" i="1" s="1"/>
  <c r="O30" i="1"/>
  <c r="P30" i="1" s="1"/>
  <c r="O37" i="1"/>
  <c r="P37" i="1" s="1"/>
  <c r="O25" i="1"/>
  <c r="P25" i="1" s="1"/>
  <c r="O33" i="1"/>
  <c r="P33" i="1" s="1"/>
  <c r="O29" i="1"/>
  <c r="P29" i="1" s="1"/>
  <c r="O24" i="1"/>
  <c r="P24" i="1" s="1"/>
  <c r="O34" i="1"/>
  <c r="P34" i="1" s="1"/>
  <c r="O28" i="1"/>
  <c r="P28" i="1" s="1"/>
  <c r="O21" i="1"/>
  <c r="P21" i="1" s="1"/>
  <c r="O32" i="1"/>
  <c r="P32" i="1" s="1"/>
  <c r="O26" i="1"/>
  <c r="P26" i="1" s="1"/>
  <c r="L20" i="1"/>
  <c r="Q20" i="1" s="1"/>
  <c r="C17" i="1" s="1"/>
  <c r="M20" i="1"/>
  <c r="N20" i="1"/>
  <c r="O20" i="1" l="1"/>
  <c r="P20" i="1" s="1"/>
</calcChain>
</file>

<file path=xl/sharedStrings.xml><?xml version="1.0" encoding="utf-8"?>
<sst xmlns="http://schemas.openxmlformats.org/spreadsheetml/2006/main" count="82" uniqueCount="54">
  <si>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</si>
  <si>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</si>
  <si>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</si>
  <si>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</si>
  <si>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</si>
  <si>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</si>
  <si>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</si>
  <si>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</si>
  <si>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</si>
  <si>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</si>
  <si>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</si>
  <si>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</si>
  <si>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</si>
  <si>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</si>
  <si>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</si>
  <si>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</si>
  <si>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</si>
  <si>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</si>
  <si>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</si>
  <si>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</si>
  <si>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</si>
  <si>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</si>
  <si>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</si>
  <si>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</si>
  <si>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</si>
  <si>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</si>
  <si>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</si>
  <si>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</si>
  <si>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</si>
  <si>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</si>
  <si>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</si>
  <si>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</si>
  <si>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Система электронного заказа "ФармКомандир"  22.05.2024</t>
  </si>
  <si>
    <t>Уп.</t>
  </si>
  <si>
    <t>Шт.</t>
  </si>
  <si>
    <t>№ 166-23</t>
  </si>
  <si>
    <t>на поставку лекарственных препаратов для лечения нервной системы</t>
  </si>
  <si>
    <t>Севофлуран</t>
  </si>
  <si>
    <t>Амантадин</t>
  </si>
  <si>
    <t>Прамипексол</t>
  </si>
  <si>
    <t xml:space="preserve">Лидокаин </t>
  </si>
  <si>
    <t>Вальпроевая кислота</t>
  </si>
  <si>
    <t>Мемантин</t>
  </si>
  <si>
    <t xml:space="preserve">Полипептиды коры головного мозга скота </t>
  </si>
  <si>
    <t xml:space="preserve">Цитиколин </t>
  </si>
  <si>
    <t xml:space="preserve">Бетагистин </t>
  </si>
  <si>
    <t>Холина альфосцерат</t>
  </si>
  <si>
    <t>Ипидакрин</t>
  </si>
  <si>
    <t xml:space="preserve">Кофеин </t>
  </si>
  <si>
    <t>Неостигмина метилсульфат</t>
  </si>
  <si>
    <t>КП вх.265-06/23 от 20.06.2023</t>
  </si>
  <si>
    <t>КП вх.266-06/23 от 20.06.2023</t>
  </si>
  <si>
    <t>КП вх.267-06/23 от 21.06.2023</t>
  </si>
  <si>
    <t>Начальная (максимальная) цена договора устанавливается в размере 632 346,23 руб. (шестьсот тридцать две тысячи триста сорок шесть рублей двадцать три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</si>
</sst>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topLeftCell="A13" zoomScale="85" zoomScaleNormal="85" zoomScalePageLayoutView="70" workbookViewId="0">
      <selection activeCell="A42" sqref="A42:Q42"/>
    </sheetView>
  </sheetViews>
  <sheetFormatPr defaultRowHeight="15" x14ac:dyDescent="0.25"/>
  <cols>
    <col min="1" max="1" width="6.140625" style="13" bestFit="1" customWidth="1"/>
    <col min="2" max="2" width="33.28515625" style="13" bestFit="1" customWidth="1"/>
    <col min="3" max="3" width="11.7109375" style="13" customWidth="1"/>
    <col min="4" max="4" width="7.140625" style="13" bestFit="1" customWidth="1"/>
    <col min="5" max="5" width="22.28515625" style="1" bestFit="1" customWidth="1"/>
    <col min="6" max="6" width="23" style="1" customWidth="1"/>
    <col min="7" max="7" width="22.28515625" style="1" bestFit="1" customWidth="1"/>
    <col min="8" max="9" width="22.28515625" style="1" hidden="1" customWidth="1"/>
    <col min="10" max="10" width="19.28515625" style="1" hidden="1" customWidth="1"/>
    <col min="11" max="11" width="20.42578125" style="1" hidden="1" customWidth="1"/>
    <col min="12" max="12" width="13.7109375" style="1" customWidth="1"/>
    <col min="13" max="13" width="9.42578125" style="13" customWidth="1"/>
    <col min="14" max="14" width="12.5703125" style="13" customWidth="1"/>
    <col min="15" max="15" width="10.28515625" style="13" customWidth="1"/>
    <col min="16" max="16" width="22.42578125" style="13" bestFit="1" customWidth="1"/>
    <col min="17" max="17" width="17.5703125" style="1" customWidth="1"/>
    <col min="18" max="20" width="10.7109375" style="13" bestFit="1" customWidth="1"/>
    <col min="21" max="21" width="11.7109375" style="13" bestFit="1" customWidth="1"/>
    <col min="22" max="22" width="10.7109375" style="13" bestFit="1" customWidth="1"/>
    <col min="23" max="16384" width="9.140625" style="13"/>
  </cols>
  <sheetData>
    <row r="1" spans="2:17" x14ac:dyDescent="0.25">
      <c r="Q1" s="4" t="s">
        <v>21</v>
      </c>
    </row>
    <row r="2" spans="2:17" ht="14.45" customHeight="1" x14ac:dyDescent="0.25">
      <c r="Q2" s="4" t="s">
        <v>22</v>
      </c>
    </row>
    <row r="3" spans="2:17" x14ac:dyDescent="0.25">
      <c r="G3" s="33" t="s">
        <v>36</v>
      </c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24</v>
      </c>
    </row>
    <row r="5" spans="2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23</v>
      </c>
    </row>
    <row r="6" spans="2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35</v>
      </c>
    </row>
    <row r="7" spans="2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2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2:17" x14ac:dyDescent="0.25">
      <c r="Q9" s="7" t="s">
        <v>18</v>
      </c>
    </row>
    <row r="10" spans="2:17" x14ac:dyDescent="0.25">
      <c r="Q10" s="7" t="s">
        <v>14</v>
      </c>
    </row>
    <row r="12" spans="2:17" ht="28.9" customHeight="1" x14ac:dyDescent="0.25">
      <c r="N12" s="37" t="s">
        <v>17</v>
      </c>
      <c r="O12" s="37"/>
      <c r="Q12" s="1" t="s">
        <v>15</v>
      </c>
    </row>
    <row r="14" spans="2:17" x14ac:dyDescent="0.25"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2:17" hidden="1" x14ac:dyDescent="0.25"/>
    <row r="17" spans="1:17" ht="62.25" customHeight="1" x14ac:dyDescent="0.25">
      <c r="A17" s="41" t="s">
        <v>11</v>
      </c>
      <c r="B17" s="42"/>
      <c r="C17" s="43">
        <f>SUM(Q20:Q37)</f>
        <v>632346.23</v>
      </c>
      <c r="D17" s="42"/>
      <c r="E17" s="17" t="s">
        <v>50</v>
      </c>
      <c r="F17" s="18" t="s">
        <v>51</v>
      </c>
      <c r="G17" s="18" t="s">
        <v>52</v>
      </c>
      <c r="H17" s="18"/>
      <c r="I17" s="18"/>
      <c r="J17" s="10" t="s">
        <v>32</v>
      </c>
      <c r="K17" s="10" t="s">
        <v>32</v>
      </c>
      <c r="L17" s="14"/>
      <c r="M17" s="11"/>
      <c r="N17" s="11"/>
      <c r="O17" s="11"/>
      <c r="P17" s="11"/>
      <c r="Q17" s="14"/>
    </row>
    <row r="18" spans="1:17" ht="30" customHeight="1" x14ac:dyDescent="0.25">
      <c r="A18" s="31" t="s">
        <v>0</v>
      </c>
      <c r="B18" s="31" t="s">
        <v>1</v>
      </c>
      <c r="C18" s="31" t="s">
        <v>2</v>
      </c>
      <c r="D18" s="31"/>
      <c r="E18" s="14" t="s">
        <v>25</v>
      </c>
      <c r="F18" s="14" t="s">
        <v>26</v>
      </c>
      <c r="G18" s="14" t="s">
        <v>27</v>
      </c>
      <c r="H18" s="14" t="s">
        <v>28</v>
      </c>
      <c r="I18" s="14" t="s">
        <v>29</v>
      </c>
      <c r="J18" s="14" t="s">
        <v>30</v>
      </c>
      <c r="K18" s="14" t="s">
        <v>31</v>
      </c>
      <c r="L18" s="44" t="s">
        <v>12</v>
      </c>
      <c r="M18" s="31" t="s">
        <v>8</v>
      </c>
      <c r="N18" s="31" t="s">
        <v>9</v>
      </c>
      <c r="O18" s="31" t="s">
        <v>10</v>
      </c>
      <c r="P18" s="31" t="s">
        <v>6</v>
      </c>
      <c r="Q18" s="40" t="s">
        <v>7</v>
      </c>
    </row>
    <row r="19" spans="1:17" x14ac:dyDescent="0.25">
      <c r="A19" s="32"/>
      <c r="B19" s="32"/>
      <c r="C19" s="12" t="s">
        <v>3</v>
      </c>
      <c r="D19" s="12" t="s">
        <v>4</v>
      </c>
      <c r="E19" s="15" t="s">
        <v>5</v>
      </c>
      <c r="F19" s="14" t="s">
        <v>5</v>
      </c>
      <c r="G19" s="15" t="s">
        <v>5</v>
      </c>
      <c r="H19" s="15" t="s">
        <v>5</v>
      </c>
      <c r="I19" s="15" t="s">
        <v>5</v>
      </c>
      <c r="J19" s="15" t="s">
        <v>5</v>
      </c>
      <c r="K19" s="15" t="s">
        <v>5</v>
      </c>
      <c r="L19" s="45"/>
      <c r="M19" s="31"/>
      <c r="N19" s="31"/>
      <c r="O19" s="31"/>
      <c r="P19" s="31"/>
      <c r="Q19" s="40"/>
    </row>
    <row r="20" spans="1:17" s="19" customFormat="1" x14ac:dyDescent="0.25">
      <c r="A20" s="27">
        <v>1</v>
      </c>
      <c r="B20" s="16" t="s">
        <v>37</v>
      </c>
      <c r="C20" s="30" t="s">
        <v>33</v>
      </c>
      <c r="D20" s="30">
        <v>7</v>
      </c>
      <c r="E20" s="29">
        <v>5996.22</v>
      </c>
      <c r="F20" s="20">
        <v>6055.59</v>
      </c>
      <c r="G20" s="20">
        <v>5936.85</v>
      </c>
      <c r="H20" s="21"/>
      <c r="I20" s="21"/>
      <c r="J20" s="21"/>
      <c r="K20" s="21"/>
      <c r="L20" s="20">
        <f t="shared" ref="L20" si="0">AVERAGE(E20:K20)</f>
        <v>5996.2200000000012</v>
      </c>
      <c r="M20" s="22">
        <f t="shared" ref="M20" si="1" xml:space="preserve"> COUNT(E20:K20)</f>
        <v>3</v>
      </c>
      <c r="N20" s="22">
        <f t="shared" ref="N20" si="2">STDEV(E20:K20)</f>
        <v>59.369999999999891</v>
      </c>
      <c r="O20" s="22">
        <f t="shared" ref="O20" si="3">N20/L20*100</f>
        <v>0.99012377798012552</v>
      </c>
      <c r="P20" s="22" t="str">
        <f t="shared" ref="P20" si="4">IF(O20&lt;33,"ОДНОРОДНЫЕ","НЕОДНОРОДНЫЕ")</f>
        <v>ОДНОРОДНЫЕ</v>
      </c>
      <c r="Q20" s="20">
        <f t="shared" ref="Q20" si="5">D20*L20</f>
        <v>41973.540000000008</v>
      </c>
    </row>
    <row r="21" spans="1:17" s="19" customFormat="1" x14ac:dyDescent="0.25">
      <c r="A21" s="27">
        <v>2</v>
      </c>
      <c r="B21" s="23" t="s">
        <v>38</v>
      </c>
      <c r="C21" s="30" t="s">
        <v>33</v>
      </c>
      <c r="D21" s="30">
        <v>4</v>
      </c>
      <c r="E21" s="29">
        <v>263.76</v>
      </c>
      <c r="F21" s="20">
        <v>266.37</v>
      </c>
      <c r="G21" s="20">
        <v>261.14999999999998</v>
      </c>
      <c r="H21" s="21"/>
      <c r="I21" s="21"/>
      <c r="J21" s="21"/>
      <c r="K21" s="21"/>
      <c r="L21" s="26">
        <f t="shared" ref="L21:L37" si="6">AVERAGE(E21:K21)</f>
        <v>263.76</v>
      </c>
      <c r="M21" s="24">
        <f t="shared" ref="M21:M37" si="7" xml:space="preserve"> COUNT(E21:K21)</f>
        <v>3</v>
      </c>
      <c r="N21" s="24">
        <f t="shared" ref="N21:N37" si="8">STDEV(E21:K21)</f>
        <v>2.6100000000000136</v>
      </c>
      <c r="O21" s="24">
        <f t="shared" ref="O21:O37" si="9">N21/L21*100</f>
        <v>0.9895359417652464</v>
      </c>
      <c r="P21" s="24" t="str">
        <f t="shared" ref="P21:P37" si="10">IF(O21&lt;33,"ОДНОРОДНЫЕ","НЕОДНОРОДНЫЕ")</f>
        <v>ОДНОРОДНЫЕ</v>
      </c>
      <c r="Q21" s="26">
        <f t="shared" ref="Q21:Q37" si="11">D21*L21</f>
        <v>1055.04</v>
      </c>
    </row>
    <row r="22" spans="1:17" s="19" customFormat="1" x14ac:dyDescent="0.25">
      <c r="A22" s="27">
        <v>3</v>
      </c>
      <c r="B22" s="23" t="s">
        <v>38</v>
      </c>
      <c r="C22" s="30" t="s">
        <v>33</v>
      </c>
      <c r="D22" s="30">
        <v>10</v>
      </c>
      <c r="E22" s="29">
        <v>1441.82</v>
      </c>
      <c r="F22" s="20">
        <v>1456.09</v>
      </c>
      <c r="G22" s="20">
        <v>1427.54</v>
      </c>
      <c r="H22" s="21"/>
      <c r="I22" s="21"/>
      <c r="J22" s="21"/>
      <c r="K22" s="21"/>
      <c r="L22" s="26">
        <f t="shared" si="6"/>
        <v>1441.8166666666666</v>
      </c>
      <c r="M22" s="24">
        <f t="shared" si="7"/>
        <v>3</v>
      </c>
      <c r="N22" s="24">
        <f t="shared" si="8"/>
        <v>14.275000291885554</v>
      </c>
      <c r="O22" s="24">
        <f t="shared" si="9"/>
        <v>0.9900704175439935</v>
      </c>
      <c r="P22" s="24" t="str">
        <f t="shared" si="10"/>
        <v>ОДНОРОДНЫЕ</v>
      </c>
      <c r="Q22" s="26">
        <f t="shared" si="11"/>
        <v>14418.166666666666</v>
      </c>
    </row>
    <row r="23" spans="1:17" s="19" customFormat="1" x14ac:dyDescent="0.25">
      <c r="A23" s="27">
        <v>4</v>
      </c>
      <c r="B23" s="23" t="s">
        <v>39</v>
      </c>
      <c r="C23" s="30" t="s">
        <v>33</v>
      </c>
      <c r="D23" s="30">
        <v>7</v>
      </c>
      <c r="E23" s="29">
        <v>266.02999999999997</v>
      </c>
      <c r="F23" s="20">
        <v>268.67</v>
      </c>
      <c r="G23" s="20">
        <v>263.39999999999998</v>
      </c>
      <c r="H23" s="21"/>
      <c r="I23" s="21"/>
      <c r="J23" s="21"/>
      <c r="K23" s="21"/>
      <c r="L23" s="26">
        <f t="shared" si="6"/>
        <v>266.03333333333336</v>
      </c>
      <c r="M23" s="24">
        <f t="shared" si="7"/>
        <v>3</v>
      </c>
      <c r="N23" s="24">
        <f t="shared" si="8"/>
        <v>2.635001581277217</v>
      </c>
      <c r="O23" s="24">
        <f t="shared" si="9"/>
        <v>0.99047797817712702</v>
      </c>
      <c r="P23" s="24" t="str">
        <f t="shared" si="10"/>
        <v>ОДНОРОДНЫЕ</v>
      </c>
      <c r="Q23" s="26">
        <f t="shared" si="11"/>
        <v>1862.2333333333336</v>
      </c>
    </row>
    <row r="24" spans="1:17" s="19" customFormat="1" x14ac:dyDescent="0.25">
      <c r="A24" s="27">
        <v>5</v>
      </c>
      <c r="B24" s="23" t="s">
        <v>39</v>
      </c>
      <c r="C24" s="30" t="s">
        <v>33</v>
      </c>
      <c r="D24" s="30">
        <v>6</v>
      </c>
      <c r="E24" s="29">
        <v>1056.46</v>
      </c>
      <c r="F24" s="20">
        <v>1066.92</v>
      </c>
      <c r="G24" s="20">
        <v>1046</v>
      </c>
      <c r="H24" s="21"/>
      <c r="I24" s="21"/>
      <c r="J24" s="21"/>
      <c r="K24" s="21"/>
      <c r="L24" s="26">
        <f t="shared" si="6"/>
        <v>1056.46</v>
      </c>
      <c r="M24" s="24">
        <f t="shared" si="7"/>
        <v>3</v>
      </c>
      <c r="N24" s="24">
        <f t="shared" si="8"/>
        <v>10.460000000000036</v>
      </c>
      <c r="O24" s="24">
        <f t="shared" si="9"/>
        <v>0.99009900990099353</v>
      </c>
      <c r="P24" s="24" t="str">
        <f t="shared" si="10"/>
        <v>ОДНОРОДНЫЕ</v>
      </c>
      <c r="Q24" s="26">
        <f t="shared" si="11"/>
        <v>6338.76</v>
      </c>
    </row>
    <row r="25" spans="1:17" s="19" customFormat="1" x14ac:dyDescent="0.25">
      <c r="A25" s="27">
        <v>6</v>
      </c>
      <c r="B25" s="23" t="s">
        <v>40</v>
      </c>
      <c r="C25" s="30" t="s">
        <v>33</v>
      </c>
      <c r="D25" s="30">
        <v>450</v>
      </c>
      <c r="E25" s="29">
        <v>45.55</v>
      </c>
      <c r="F25" s="20">
        <v>46</v>
      </c>
      <c r="G25" s="20">
        <v>45.1</v>
      </c>
      <c r="H25" s="21"/>
      <c r="I25" s="21"/>
      <c r="J25" s="21"/>
      <c r="K25" s="21"/>
      <c r="L25" s="26">
        <f t="shared" si="6"/>
        <v>45.550000000000004</v>
      </c>
      <c r="M25" s="24">
        <f t="shared" si="7"/>
        <v>3</v>
      </c>
      <c r="N25" s="24">
        <f t="shared" si="8"/>
        <v>0.44999999999999929</v>
      </c>
      <c r="O25" s="24">
        <f t="shared" si="9"/>
        <v>0.98792535675082171</v>
      </c>
      <c r="P25" s="24" t="str">
        <f t="shared" si="10"/>
        <v>ОДНОРОДНЫЕ</v>
      </c>
      <c r="Q25" s="26">
        <f t="shared" si="11"/>
        <v>20497.500000000004</v>
      </c>
    </row>
    <row r="26" spans="1:17" s="25" customFormat="1" x14ac:dyDescent="0.25">
      <c r="A26" s="27">
        <v>7</v>
      </c>
      <c r="B26" s="23" t="s">
        <v>40</v>
      </c>
      <c r="C26" s="30" t="s">
        <v>33</v>
      </c>
      <c r="D26" s="30">
        <v>50</v>
      </c>
      <c r="E26" s="29">
        <v>279.61</v>
      </c>
      <c r="F26" s="26">
        <v>282.83</v>
      </c>
      <c r="G26" s="26">
        <v>276.83999999999997</v>
      </c>
      <c r="H26" s="28"/>
      <c r="I26" s="28"/>
      <c r="J26" s="28"/>
      <c r="K26" s="28"/>
      <c r="L26" s="26">
        <f t="shared" si="6"/>
        <v>279.76</v>
      </c>
      <c r="M26" s="24">
        <f t="shared" si="7"/>
        <v>3</v>
      </c>
      <c r="N26" s="24">
        <f t="shared" si="8"/>
        <v>2.9978158715971905</v>
      </c>
      <c r="O26" s="24">
        <f t="shared" si="9"/>
        <v>1.0715670115803513</v>
      </c>
      <c r="P26" s="24" t="str">
        <f t="shared" si="10"/>
        <v>ОДНОРОДНЫЕ</v>
      </c>
      <c r="Q26" s="26">
        <f t="shared" si="11"/>
        <v>13988</v>
      </c>
    </row>
    <row r="27" spans="1:17" s="25" customFormat="1" x14ac:dyDescent="0.25">
      <c r="A27" s="27">
        <v>8</v>
      </c>
      <c r="B27" s="16" t="s">
        <v>41</v>
      </c>
      <c r="C27" s="30" t="s">
        <v>33</v>
      </c>
      <c r="D27" s="30">
        <v>15</v>
      </c>
      <c r="E27" s="29">
        <v>1473.59</v>
      </c>
      <c r="F27" s="26">
        <v>1488.18</v>
      </c>
      <c r="G27" s="26">
        <v>1459</v>
      </c>
      <c r="H27" s="28"/>
      <c r="I27" s="28"/>
      <c r="J27" s="28"/>
      <c r="K27" s="28"/>
      <c r="L27" s="26">
        <f t="shared" si="6"/>
        <v>1473.5900000000001</v>
      </c>
      <c r="M27" s="24">
        <f t="shared" si="7"/>
        <v>3</v>
      </c>
      <c r="N27" s="24">
        <f t="shared" si="8"/>
        <v>14.590000000000032</v>
      </c>
      <c r="O27" s="24">
        <f t="shared" si="9"/>
        <v>0.9900990099009922</v>
      </c>
      <c r="P27" s="24" t="str">
        <f t="shared" si="10"/>
        <v>ОДНОРОДНЫЕ</v>
      </c>
      <c r="Q27" s="26">
        <f t="shared" si="11"/>
        <v>22103.850000000002</v>
      </c>
    </row>
    <row r="28" spans="1:17" s="25" customFormat="1" x14ac:dyDescent="0.25">
      <c r="A28" s="27">
        <v>9</v>
      </c>
      <c r="B28" s="16" t="s">
        <v>42</v>
      </c>
      <c r="C28" s="30" t="s">
        <v>33</v>
      </c>
      <c r="D28" s="30">
        <v>6</v>
      </c>
      <c r="E28" s="29">
        <v>1738.21</v>
      </c>
      <c r="F28" s="26">
        <v>1755.42</v>
      </c>
      <c r="G28" s="26">
        <v>1721</v>
      </c>
      <c r="H28" s="28"/>
      <c r="I28" s="28"/>
      <c r="J28" s="28"/>
      <c r="K28" s="28"/>
      <c r="L28" s="26">
        <f t="shared" si="6"/>
        <v>1738.21</v>
      </c>
      <c r="M28" s="24">
        <f t="shared" si="7"/>
        <v>3</v>
      </c>
      <c r="N28" s="24">
        <f t="shared" si="8"/>
        <v>17.210000000000036</v>
      </c>
      <c r="O28" s="24">
        <f t="shared" si="9"/>
        <v>0.9900990099009922</v>
      </c>
      <c r="P28" s="24" t="str">
        <f t="shared" si="10"/>
        <v>ОДНОРОДНЫЕ</v>
      </c>
      <c r="Q28" s="26">
        <f t="shared" si="11"/>
        <v>10429.26</v>
      </c>
    </row>
    <row r="29" spans="1:17" s="25" customFormat="1" ht="30" x14ac:dyDescent="0.25">
      <c r="A29" s="27">
        <v>10</v>
      </c>
      <c r="B29" s="23" t="s">
        <v>43</v>
      </c>
      <c r="C29" s="30" t="s">
        <v>33</v>
      </c>
      <c r="D29" s="30">
        <v>190</v>
      </c>
      <c r="E29" s="29">
        <v>1687.21</v>
      </c>
      <c r="F29" s="26">
        <v>1703.91</v>
      </c>
      <c r="G29" s="26">
        <v>1670.5</v>
      </c>
      <c r="H29" s="28"/>
      <c r="I29" s="28"/>
      <c r="J29" s="28"/>
      <c r="K29" s="28"/>
      <c r="L29" s="26">
        <f t="shared" si="6"/>
        <v>1687.2066666666667</v>
      </c>
      <c r="M29" s="24">
        <f t="shared" si="7"/>
        <v>3</v>
      </c>
      <c r="N29" s="24">
        <f t="shared" si="8"/>
        <v>16.705000249426359</v>
      </c>
      <c r="O29" s="24">
        <f t="shared" si="9"/>
        <v>0.99009804663880485</v>
      </c>
      <c r="P29" s="24" t="str">
        <f t="shared" si="10"/>
        <v>ОДНОРОДНЫЕ</v>
      </c>
      <c r="Q29" s="26">
        <f t="shared" si="11"/>
        <v>320569.26666666666</v>
      </c>
    </row>
    <row r="30" spans="1:17" s="25" customFormat="1" x14ac:dyDescent="0.25">
      <c r="A30" s="27">
        <v>11</v>
      </c>
      <c r="B30" s="16" t="s">
        <v>41</v>
      </c>
      <c r="C30" s="30" t="s">
        <v>34</v>
      </c>
      <c r="D30" s="30">
        <v>1000</v>
      </c>
      <c r="E30" s="29">
        <v>9.49</v>
      </c>
      <c r="F30" s="26">
        <v>9.59</v>
      </c>
      <c r="G30" s="26">
        <v>9.4</v>
      </c>
      <c r="H30" s="28"/>
      <c r="I30" s="28"/>
      <c r="J30" s="28"/>
      <c r="K30" s="28"/>
      <c r="L30" s="26">
        <f t="shared" si="6"/>
        <v>9.4933333333333323</v>
      </c>
      <c r="M30" s="24">
        <f t="shared" si="7"/>
        <v>3</v>
      </c>
      <c r="N30" s="24">
        <f t="shared" si="8"/>
        <v>9.504384952922143E-2</v>
      </c>
      <c r="O30" s="24">
        <f t="shared" si="9"/>
        <v>1.0011641453218552</v>
      </c>
      <c r="P30" s="24" t="str">
        <f t="shared" si="10"/>
        <v>ОДНОРОДНЫЕ</v>
      </c>
      <c r="Q30" s="26">
        <f t="shared" si="11"/>
        <v>9493.3333333333321</v>
      </c>
    </row>
    <row r="31" spans="1:17" s="25" customFormat="1" x14ac:dyDescent="0.25">
      <c r="A31" s="27">
        <v>12</v>
      </c>
      <c r="B31" s="23" t="s">
        <v>44</v>
      </c>
      <c r="C31" s="30" t="s">
        <v>33</v>
      </c>
      <c r="D31" s="30">
        <v>180</v>
      </c>
      <c r="E31" s="29">
        <v>514.09</v>
      </c>
      <c r="F31" s="26">
        <v>519.17999999999995</v>
      </c>
      <c r="G31" s="26">
        <v>509</v>
      </c>
      <c r="H31" s="28"/>
      <c r="I31" s="28"/>
      <c r="J31" s="28"/>
      <c r="K31" s="28"/>
      <c r="L31" s="26">
        <f t="shared" si="6"/>
        <v>514.09</v>
      </c>
      <c r="M31" s="24">
        <f t="shared" si="7"/>
        <v>3</v>
      </c>
      <c r="N31" s="24">
        <f t="shared" si="8"/>
        <v>5.089999999999975</v>
      </c>
      <c r="O31" s="24">
        <f t="shared" si="9"/>
        <v>0.99009900990098521</v>
      </c>
      <c r="P31" s="24" t="str">
        <f t="shared" si="10"/>
        <v>ОДНОРОДНЫЕ</v>
      </c>
      <c r="Q31" s="26">
        <f t="shared" si="11"/>
        <v>92536.200000000012</v>
      </c>
    </row>
    <row r="32" spans="1:17" s="25" customFormat="1" x14ac:dyDescent="0.25">
      <c r="A32" s="27">
        <v>13</v>
      </c>
      <c r="B32" s="23" t="s">
        <v>45</v>
      </c>
      <c r="C32" s="30" t="s">
        <v>33</v>
      </c>
      <c r="D32" s="30">
        <v>50</v>
      </c>
      <c r="E32" s="29">
        <v>288.86</v>
      </c>
      <c r="F32" s="26">
        <v>291.72000000000003</v>
      </c>
      <c r="G32" s="26">
        <v>286</v>
      </c>
      <c r="H32" s="28"/>
      <c r="I32" s="28"/>
      <c r="J32" s="28"/>
      <c r="K32" s="28"/>
      <c r="L32" s="26">
        <f t="shared" si="6"/>
        <v>288.86</v>
      </c>
      <c r="M32" s="24">
        <f t="shared" si="7"/>
        <v>3</v>
      </c>
      <c r="N32" s="24">
        <f t="shared" si="8"/>
        <v>2.8600000000000136</v>
      </c>
      <c r="O32" s="24">
        <f t="shared" si="9"/>
        <v>0.99009900990099475</v>
      </c>
      <c r="P32" s="24" t="str">
        <f t="shared" si="10"/>
        <v>ОДНОРОДНЫЕ</v>
      </c>
      <c r="Q32" s="26">
        <f t="shared" si="11"/>
        <v>14443</v>
      </c>
    </row>
    <row r="33" spans="1:19" s="25" customFormat="1" x14ac:dyDescent="0.25">
      <c r="A33" s="27">
        <v>14</v>
      </c>
      <c r="B33" s="23" t="s">
        <v>46</v>
      </c>
      <c r="C33" s="30" t="s">
        <v>33</v>
      </c>
      <c r="D33" s="30">
        <v>250</v>
      </c>
      <c r="E33" s="29">
        <v>203.72</v>
      </c>
      <c r="F33" s="26">
        <v>205.73</v>
      </c>
      <c r="G33" s="26">
        <v>201.7</v>
      </c>
      <c r="H33" s="28"/>
      <c r="I33" s="28"/>
      <c r="J33" s="28"/>
      <c r="K33" s="28"/>
      <c r="L33" s="26">
        <f t="shared" si="6"/>
        <v>203.71666666666667</v>
      </c>
      <c r="M33" s="24">
        <f t="shared" si="7"/>
        <v>3</v>
      </c>
      <c r="N33" s="24">
        <f t="shared" si="8"/>
        <v>2.015002067823588</v>
      </c>
      <c r="O33" s="24">
        <f t="shared" si="9"/>
        <v>0.98911988930226036</v>
      </c>
      <c r="P33" s="24" t="str">
        <f t="shared" si="10"/>
        <v>ОДНОРОДНЫЕ</v>
      </c>
      <c r="Q33" s="26">
        <f t="shared" si="11"/>
        <v>50929.166666666664</v>
      </c>
    </row>
    <row r="34" spans="1:19" s="25" customFormat="1" x14ac:dyDescent="0.25">
      <c r="A34" s="27">
        <v>15</v>
      </c>
      <c r="B34" s="16" t="s">
        <v>47</v>
      </c>
      <c r="C34" s="30" t="s">
        <v>33</v>
      </c>
      <c r="D34" s="30">
        <v>3</v>
      </c>
      <c r="E34" s="29">
        <v>1409.96</v>
      </c>
      <c r="F34" s="26">
        <v>1423.92</v>
      </c>
      <c r="G34" s="26">
        <v>1396</v>
      </c>
      <c r="H34" s="28"/>
      <c r="I34" s="28"/>
      <c r="J34" s="28"/>
      <c r="K34" s="28"/>
      <c r="L34" s="26">
        <f t="shared" si="6"/>
        <v>1409.96</v>
      </c>
      <c r="M34" s="24">
        <f t="shared" si="7"/>
        <v>3</v>
      </c>
      <c r="N34" s="24">
        <f t="shared" si="8"/>
        <v>13.960000000000036</v>
      </c>
      <c r="O34" s="24">
        <f t="shared" si="9"/>
        <v>0.99009900990099275</v>
      </c>
      <c r="P34" s="24" t="str">
        <f t="shared" si="10"/>
        <v>ОДНОРОДНЫЕ</v>
      </c>
      <c r="Q34" s="26">
        <f t="shared" si="11"/>
        <v>4229.88</v>
      </c>
    </row>
    <row r="35" spans="1:19" s="19" customFormat="1" x14ac:dyDescent="0.25">
      <c r="A35" s="27">
        <v>16</v>
      </c>
      <c r="B35" s="23" t="s">
        <v>48</v>
      </c>
      <c r="C35" s="30" t="s">
        <v>33</v>
      </c>
      <c r="D35" s="30">
        <v>45</v>
      </c>
      <c r="E35" s="29">
        <v>45.15</v>
      </c>
      <c r="F35" s="20">
        <v>45.59</v>
      </c>
      <c r="G35" s="20">
        <v>44.7</v>
      </c>
      <c r="H35" s="21"/>
      <c r="I35" s="21"/>
      <c r="J35" s="21"/>
      <c r="K35" s="21"/>
      <c r="L35" s="26">
        <f t="shared" si="6"/>
        <v>45.146666666666668</v>
      </c>
      <c r="M35" s="24">
        <f t="shared" si="7"/>
        <v>3</v>
      </c>
      <c r="N35" s="24">
        <f t="shared" si="8"/>
        <v>0.44500936319737538</v>
      </c>
      <c r="O35" s="24">
        <f t="shared" si="9"/>
        <v>0.98569705374492478</v>
      </c>
      <c r="P35" s="24" t="str">
        <f t="shared" si="10"/>
        <v>ОДНОРОДНЫЕ</v>
      </c>
      <c r="Q35" s="26">
        <f t="shared" si="11"/>
        <v>2031.6000000000001</v>
      </c>
    </row>
    <row r="36" spans="1:19" s="19" customFormat="1" x14ac:dyDescent="0.25">
      <c r="A36" s="27">
        <v>17</v>
      </c>
      <c r="B36" s="16" t="s">
        <v>47</v>
      </c>
      <c r="C36" s="30" t="s">
        <v>33</v>
      </c>
      <c r="D36" s="30">
        <v>2</v>
      </c>
      <c r="E36" s="29">
        <v>1924.05</v>
      </c>
      <c r="F36" s="20">
        <v>1943.1</v>
      </c>
      <c r="G36" s="20">
        <v>1905</v>
      </c>
      <c r="H36" s="21"/>
      <c r="I36" s="21"/>
      <c r="J36" s="21"/>
      <c r="K36" s="21"/>
      <c r="L36" s="26">
        <f t="shared" si="6"/>
        <v>1924.05</v>
      </c>
      <c r="M36" s="24">
        <f t="shared" si="7"/>
        <v>3</v>
      </c>
      <c r="N36" s="24">
        <f t="shared" si="8"/>
        <v>19.049999999999955</v>
      </c>
      <c r="O36" s="24">
        <f t="shared" si="9"/>
        <v>0.99009900990098765</v>
      </c>
      <c r="P36" s="24" t="str">
        <f t="shared" si="10"/>
        <v>ОДНОРОДНЫЕ</v>
      </c>
      <c r="Q36" s="26">
        <f t="shared" si="11"/>
        <v>3848.1</v>
      </c>
    </row>
    <row r="37" spans="1:19" s="19" customFormat="1" x14ac:dyDescent="0.25">
      <c r="A37" s="27">
        <v>18</v>
      </c>
      <c r="B37" s="23" t="s">
        <v>49</v>
      </c>
      <c r="C37" s="30" t="s">
        <v>33</v>
      </c>
      <c r="D37" s="30">
        <v>25</v>
      </c>
      <c r="E37" s="29">
        <v>63.97</v>
      </c>
      <c r="F37" s="20">
        <v>64.61</v>
      </c>
      <c r="G37" s="20">
        <v>63.34</v>
      </c>
      <c r="H37" s="21"/>
      <c r="I37" s="21"/>
      <c r="J37" s="21"/>
      <c r="K37" s="21"/>
      <c r="L37" s="26">
        <f t="shared" si="6"/>
        <v>63.973333333333329</v>
      </c>
      <c r="M37" s="24">
        <f t="shared" si="7"/>
        <v>3</v>
      </c>
      <c r="N37" s="24">
        <f t="shared" si="8"/>
        <v>0.63500656164588631</v>
      </c>
      <c r="O37" s="24">
        <f t="shared" si="9"/>
        <v>0.99261134063029344</v>
      </c>
      <c r="P37" s="24" t="str">
        <f t="shared" si="10"/>
        <v>ОДНОРОДНЫЕ</v>
      </c>
      <c r="Q37" s="26">
        <f t="shared" si="11"/>
        <v>1599.3333333333333</v>
      </c>
      <c r="S37" s="9"/>
    </row>
    <row r="38" spans="1:19" x14ac:dyDescent="0.25">
      <c r="R38" s="9"/>
    </row>
    <row r="39" spans="1:19" x14ac:dyDescent="0.25">
      <c r="A39" s="38" t="s">
        <v>20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1:19" x14ac:dyDescent="0.25">
      <c r="A40" s="39" t="s">
        <v>19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9" ht="15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</row>
    <row r="42" spans="1:19" s="8" customFormat="1" x14ac:dyDescent="0.25">
      <c r="A42" s="34" t="s">
        <v>53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2"/>
      <c r="S42" s="2"/>
    </row>
    <row r="48" spans="1:19" x14ac:dyDescent="0.25">
      <c r="P48" s="9"/>
    </row>
  </sheetData>
  <mergeCells count="18">
    <mergeCell ref="A42:Q42"/>
    <mergeCell ref="A41:Q41"/>
    <mergeCell ref="N12:O12"/>
    <mergeCell ref="B14:P14"/>
    <mergeCell ref="A39:Q39"/>
    <mergeCell ref="A40:Q40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  <mergeCell ref="G3:Q3"/>
    <mergeCell ref="B18:B19"/>
    <mergeCell ref="C18:D18"/>
  </mergeCells>
  <conditionalFormatting sqref="P20:P37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37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2023-06-22T05:42:23Z</dcterms:modified>
</cp:coreProperties>
</file>