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L21" i="1"/>
  <c r="Q21" i="1" s="1"/>
  <c r="M21" i="1"/>
  <c r="N21" i="1"/>
  <c r="L22" i="1"/>
  <c r="Q22" i="1" s="1"/>
  <c r="M22" i="1"/>
  <c r="N22" i="1"/>
  <c r="O22" i="1" s="1"/>
  <c r="P22" i="1" s="1"/>
  <c r="L23" i="1"/>
  <c r="Q23" i="1" s="1"/>
  <c r="M23" i="1"/>
  <c r="N23" i="1"/>
  <c r="O23" i="1" s="1"/>
  <c r="P23" i="1" s="1"/>
  <c r="L24" i="1"/>
  <c r="Q24" i="1" s="1"/>
  <c r="M24" i="1"/>
  <c r="N24" i="1"/>
  <c r="L25" i="1"/>
  <c r="Q25" i="1" s="1"/>
  <c r="M25" i="1"/>
  <c r="N25" i="1"/>
  <c r="L26" i="1"/>
  <c r="Q26" i="1" s="1"/>
  <c r="M26" i="1"/>
  <c r="N26" i="1"/>
  <c r="L27" i="1"/>
  <c r="Q27" i="1" s="1"/>
  <c r="M27" i="1"/>
  <c r="N27" i="1"/>
  <c r="O27" i="1" s="1"/>
  <c r="P27" i="1" s="1"/>
  <c r="L28" i="1"/>
  <c r="Q28" i="1" s="1"/>
  <c r="M28" i="1"/>
  <c r="N28" i="1"/>
  <c r="L29" i="1"/>
  <c r="Q29" i="1" s="1"/>
  <c r="M29" i="1"/>
  <c r="N29" i="1"/>
  <c r="L30" i="1"/>
  <c r="M30" i="1"/>
  <c r="N30" i="1"/>
  <c r="O30" i="1" s="1"/>
  <c r="P30" i="1" s="1"/>
  <c r="Q30" i="1"/>
  <c r="L31" i="1"/>
  <c r="Q31" i="1" s="1"/>
  <c r="M31" i="1"/>
  <c r="N31" i="1"/>
  <c r="O31" i="1" s="1"/>
  <c r="P31" i="1" s="1"/>
  <c r="L32" i="1"/>
  <c r="Q32" i="1" s="1"/>
  <c r="M32" i="1"/>
  <c r="N32" i="1"/>
  <c r="L33" i="1"/>
  <c r="Q33" i="1" s="1"/>
  <c r="M33" i="1"/>
  <c r="N33" i="1"/>
  <c r="L34" i="1"/>
  <c r="Q34" i="1" s="1"/>
  <c r="M34" i="1"/>
  <c r="N34" i="1"/>
  <c r="L35" i="1"/>
  <c r="Q35" i="1" s="1"/>
  <c r="M35" i="1"/>
  <c r="N35" i="1"/>
  <c r="O35" i="1" s="1"/>
  <c r="P35" i="1" s="1"/>
  <c r="L36" i="1"/>
  <c r="M36" i="1"/>
  <c r="N36" i="1"/>
  <c r="O36" i="1" s="1"/>
  <c r="P36" i="1" s="1"/>
  <c r="Q36" i="1"/>
  <c r="L37" i="1"/>
  <c r="Q37" i="1" s="1"/>
  <c r="M37" i="1"/>
  <c r="N37" i="1"/>
  <c r="O37" i="1" s="1"/>
  <c r="P37" i="1" s="1"/>
  <c r="L38" i="1"/>
  <c r="Q38" i="1" s="1"/>
  <c r="M38" i="1"/>
  <c r="N38" i="1"/>
  <c r="L39" i="1"/>
  <c r="Q39" i="1" s="1"/>
  <c r="M39" i="1"/>
  <c r="N39" i="1"/>
  <c r="O39" i="1" s="1"/>
  <c r="P39" i="1" s="1"/>
  <c r="L40" i="1"/>
  <c r="Q40" i="1" s="1"/>
  <c r="M40" i="1"/>
  <c r="N40" i="1"/>
  <c r="O40" i="1" s="1"/>
  <c r="P40" i="1" s="1"/>
  <c r="O25" i="1" l="1"/>
  <c r="P25" i="1" s="1"/>
  <c r="O33" i="1"/>
  <c r="P33" i="1" s="1"/>
  <c r="O29" i="1"/>
  <c r="P29" i="1" s="1"/>
  <c r="O24" i="1"/>
  <c r="P24" i="1" s="1"/>
  <c r="O34" i="1"/>
  <c r="P34" i="1" s="1"/>
  <c r="O28" i="1"/>
  <c r="P28" i="1" s="1"/>
  <c r="O21" i="1"/>
  <c r="P21" i="1" s="1"/>
  <c r="O38" i="1"/>
  <c r="P38" i="1" s="1"/>
  <c r="O32" i="1"/>
  <c r="P32" i="1" s="1"/>
  <c r="O26" i="1"/>
  <c r="P26" i="1" s="1"/>
  <c r="L20" i="1"/>
  <c r="Q20" i="1" s="1"/>
  <c r="M20" i="1"/>
  <c r="N20" i="1"/>
  <c r="L41" i="1"/>
  <c r="Q41" i="1" s="1"/>
  <c r="M41" i="1"/>
  <c r="N41" i="1"/>
  <c r="O20" i="1" l="1"/>
  <c r="P20" i="1" s="1"/>
  <c r="O41" i="1"/>
  <c r="P41" i="1" s="1"/>
</calcChain>
</file>

<file path=xl/sharedStrings.xml><?xml version="1.0" encoding="utf-8"?>
<sst xmlns="http://schemas.openxmlformats.org/spreadsheetml/2006/main" count="90" uniqueCount="59">
  <si>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</si>
  <si>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</si>
  <si>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</si>
  <si>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</si>
  <si>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</si>
  <si>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</si>
  <si>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</si>
  <si>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</si>
  <si>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</si>
  <si>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</si>
  <si>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</si>
  <si>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</si>
  <si>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</si>
  <si>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</si>
  <si>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</si>
  <si>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</si>
  <si>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</si>
  <si>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</si>
  <si>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</si>
  <si>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</si>
  <si>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</si>
  <si>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</si>
  <si>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</si>
  <si>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</si>
  <si>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</si>
  <si>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</si>
  <si>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</si>
  <si>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</si>
  <si>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</si>
  <si>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</si>
  <si>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</si>
  <si>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</si>
  <si>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Система электронного заказа "ФармКомандир"  22.05.2024</t>
  </si>
  <si>
    <t>Линезолид</t>
  </si>
  <si>
    <t>Ванкомицин</t>
  </si>
  <si>
    <t xml:space="preserve">Метронидазол </t>
  </si>
  <si>
    <t>Гентамицин</t>
  </si>
  <si>
    <t xml:space="preserve">Меропенем </t>
  </si>
  <si>
    <t>Амоксициллин</t>
  </si>
  <si>
    <t>Кларитромицин</t>
  </si>
  <si>
    <t>Левофлоксацин</t>
  </si>
  <si>
    <t>Азитромицин</t>
  </si>
  <si>
    <t>Цефтаролина фосамил</t>
  </si>
  <si>
    <t>Ципрофлоксацин</t>
  </si>
  <si>
    <t>Цефепим</t>
  </si>
  <si>
    <t>Амоксициллин+Клавулановая кислота</t>
  </si>
  <si>
    <t>Цефоперазон+ (Сульбактам)</t>
  </si>
  <si>
    <t>Доксициклин</t>
  </si>
  <si>
    <t xml:space="preserve">Имипенем и циластатин </t>
  </si>
  <si>
    <t>Нистатин</t>
  </si>
  <si>
    <t>Флуконазол</t>
  </si>
  <si>
    <t>Уп.</t>
  </si>
  <si>
    <t>Шт.</t>
  </si>
  <si>
    <t>КП вх.261-06/23 от 20.06.2023</t>
  </si>
  <si>
    <t>КП вх.260-06/23 от 20.06.2023</t>
  </si>
  <si>
    <t>Начальная (максимальная) цена договора устанавливается в размере 1 350 651,17 руб. (один миллион триста пятьдесят тысяч шестьсот пятьдесят один рубль семнадцать копеек)</t>
  </si>
  <si>
    <t>№ 165-23</t>
  </si>
  <si>
    <t>на поставку лекарственных препаратов противомикробных для системного использования</t>
  </si>
  <si>
    <t>КП вх.259-06/23 от 20.06.2023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</si>
</sst>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tabSelected="1" topLeftCell="A13" zoomScale="85" zoomScaleNormal="85" zoomScalePageLayoutView="70" workbookViewId="0">
      <selection activeCell="G17" sqref="G17"/>
    </sheetView>
  </sheetViews>
  <sheetFormatPr defaultRowHeight="15" x14ac:dyDescent="0.25"/>
  <cols>
    <col min="1" max="1" width="6.140625" style="13" bestFit="1" customWidth="1"/>
    <col min="2" max="2" width="33.28515625" style="13" bestFit="1" customWidth="1"/>
    <col min="3" max="3" width="11.7109375" style="13" customWidth="1"/>
    <col min="4" max="4" width="7.140625" style="13" bestFit="1" customWidth="1"/>
    <col min="5" max="5" width="22.28515625" style="1" bestFit="1" customWidth="1"/>
    <col min="6" max="6" width="23" style="1" customWidth="1"/>
    <col min="7" max="7" width="22.28515625" style="1" bestFit="1" customWidth="1"/>
    <col min="8" max="9" width="22.28515625" style="1" hidden="1" customWidth="1"/>
    <col min="10" max="10" width="19.28515625" style="1" hidden="1" customWidth="1"/>
    <col min="11" max="11" width="20.42578125" style="1" hidden="1" customWidth="1"/>
    <col min="12" max="12" width="13.7109375" style="1" customWidth="1"/>
    <col min="13" max="13" width="9.42578125" style="13" customWidth="1"/>
    <col min="14" max="14" width="12.5703125" style="13" customWidth="1"/>
    <col min="15" max="15" width="10.28515625" style="13" customWidth="1"/>
    <col min="16" max="16" width="22.42578125" style="13" bestFit="1" customWidth="1"/>
    <col min="17" max="17" width="17.5703125" style="1" customWidth="1"/>
    <col min="18" max="20" width="10.7109375" style="13" bestFit="1" customWidth="1"/>
    <col min="21" max="21" width="11.7109375" style="13" bestFit="1" customWidth="1"/>
    <col min="22" max="22" width="10.7109375" style="13" bestFit="1" customWidth="1"/>
    <col min="23" max="16384" width="9.140625" style="13"/>
  </cols>
  <sheetData>
    <row r="1" spans="2:17" x14ac:dyDescent="0.25">
      <c r="Q1" s="4" t="s">
        <v>21</v>
      </c>
    </row>
    <row r="2" spans="2:17" ht="14.45" customHeight="1" x14ac:dyDescent="0.25">
      <c r="Q2" s="4" t="s">
        <v>22</v>
      </c>
    </row>
    <row r="3" spans="2:17" x14ac:dyDescent="0.25">
      <c r="G3" s="33" t="s">
        <v>57</v>
      </c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2:17" x14ac:dyDescent="0.25">
      <c r="G4" s="6"/>
      <c r="H4" s="6"/>
      <c r="I4" s="6"/>
      <c r="J4" s="6"/>
      <c r="K4" s="6"/>
      <c r="L4" s="6"/>
      <c r="M4" s="8"/>
      <c r="N4" s="8"/>
      <c r="O4" s="8"/>
      <c r="P4" s="8"/>
      <c r="Q4" s="5" t="s">
        <v>24</v>
      </c>
    </row>
    <row r="5" spans="2:17" x14ac:dyDescent="0.25">
      <c r="G5" s="6"/>
      <c r="H5" s="6"/>
      <c r="I5" s="6"/>
      <c r="J5" s="6"/>
      <c r="K5" s="6"/>
      <c r="L5" s="6"/>
      <c r="M5" s="8"/>
      <c r="N5" s="8"/>
      <c r="O5" s="8"/>
      <c r="P5" s="8"/>
      <c r="Q5" s="5" t="s">
        <v>23</v>
      </c>
    </row>
    <row r="6" spans="2:17" ht="14.45" customHeight="1" x14ac:dyDescent="0.25">
      <c r="G6" s="6"/>
      <c r="H6" s="6"/>
      <c r="I6" s="6"/>
      <c r="J6" s="6"/>
      <c r="K6" s="6"/>
      <c r="L6" s="6"/>
      <c r="M6" s="8"/>
      <c r="N6" s="8"/>
      <c r="O6" s="8"/>
      <c r="P6" s="8"/>
      <c r="Q6" s="5" t="s">
        <v>56</v>
      </c>
    </row>
    <row r="7" spans="2:17" x14ac:dyDescent="0.25">
      <c r="G7" s="6"/>
      <c r="H7" s="6"/>
      <c r="I7" s="6"/>
      <c r="J7" s="6"/>
      <c r="K7" s="6"/>
      <c r="L7" s="6"/>
      <c r="M7" s="8"/>
      <c r="N7" s="8"/>
      <c r="O7" s="8"/>
      <c r="P7" s="8"/>
      <c r="Q7" s="6"/>
    </row>
    <row r="8" spans="2:17" x14ac:dyDescent="0.25">
      <c r="G8" s="6"/>
      <c r="H8" s="6"/>
      <c r="I8" s="6"/>
      <c r="J8" s="6"/>
      <c r="K8" s="6"/>
      <c r="L8" s="6"/>
      <c r="M8" s="8"/>
      <c r="N8" s="8"/>
      <c r="O8" s="8"/>
      <c r="P8" s="8"/>
      <c r="Q8" s="3" t="s">
        <v>13</v>
      </c>
    </row>
    <row r="9" spans="2:17" x14ac:dyDescent="0.25">
      <c r="Q9" s="7" t="s">
        <v>18</v>
      </c>
    </row>
    <row r="10" spans="2:17" x14ac:dyDescent="0.25">
      <c r="Q10" s="7" t="s">
        <v>14</v>
      </c>
    </row>
    <row r="12" spans="2:17" ht="28.9" customHeight="1" x14ac:dyDescent="0.25">
      <c r="N12" s="39" t="s">
        <v>17</v>
      </c>
      <c r="O12" s="39"/>
      <c r="Q12" s="1" t="s">
        <v>15</v>
      </c>
    </row>
    <row r="14" spans="2:17" x14ac:dyDescent="0.25">
      <c r="B14" s="39" t="s">
        <v>16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2:17" hidden="1" x14ac:dyDescent="0.25"/>
    <row r="17" spans="1:17" ht="62.25" customHeight="1" x14ac:dyDescent="0.25">
      <c r="A17" s="43" t="s">
        <v>11</v>
      </c>
      <c r="B17" s="44"/>
      <c r="C17" s="45">
        <f>SUM(Q20:Q41)</f>
        <v>1350651.1733333331</v>
      </c>
      <c r="D17" s="44"/>
      <c r="E17" s="17" t="s">
        <v>53</v>
      </c>
      <c r="F17" s="18" t="s">
        <v>54</v>
      </c>
      <c r="G17" s="18" t="s">
        <v>58</v>
      </c>
      <c r="H17" s="18"/>
      <c r="I17" s="18"/>
      <c r="J17" s="10" t="s">
        <v>32</v>
      </c>
      <c r="K17" s="10" t="s">
        <v>32</v>
      </c>
      <c r="L17" s="14"/>
      <c r="M17" s="11"/>
      <c r="N17" s="11"/>
      <c r="O17" s="11"/>
      <c r="P17" s="11"/>
      <c r="Q17" s="14"/>
    </row>
    <row r="18" spans="1:17" ht="30" customHeight="1" x14ac:dyDescent="0.25">
      <c r="A18" s="34" t="s">
        <v>0</v>
      </c>
      <c r="B18" s="34" t="s">
        <v>1</v>
      </c>
      <c r="C18" s="34" t="s">
        <v>2</v>
      </c>
      <c r="D18" s="34"/>
      <c r="E18" s="14" t="s">
        <v>25</v>
      </c>
      <c r="F18" s="14" t="s">
        <v>26</v>
      </c>
      <c r="G18" s="14" t="s">
        <v>27</v>
      </c>
      <c r="H18" s="14" t="s">
        <v>28</v>
      </c>
      <c r="I18" s="14" t="s">
        <v>29</v>
      </c>
      <c r="J18" s="14" t="s">
        <v>30</v>
      </c>
      <c r="K18" s="14" t="s">
        <v>31</v>
      </c>
      <c r="L18" s="46" t="s">
        <v>12</v>
      </c>
      <c r="M18" s="34" t="s">
        <v>8</v>
      </c>
      <c r="N18" s="34" t="s">
        <v>9</v>
      </c>
      <c r="O18" s="34" t="s">
        <v>10</v>
      </c>
      <c r="P18" s="34" t="s">
        <v>6</v>
      </c>
      <c r="Q18" s="42" t="s">
        <v>7</v>
      </c>
    </row>
    <row r="19" spans="1:17" x14ac:dyDescent="0.25">
      <c r="A19" s="35"/>
      <c r="B19" s="35"/>
      <c r="C19" s="12" t="s">
        <v>3</v>
      </c>
      <c r="D19" s="12" t="s">
        <v>4</v>
      </c>
      <c r="E19" s="15" t="s">
        <v>5</v>
      </c>
      <c r="F19" s="14" t="s">
        <v>5</v>
      </c>
      <c r="G19" s="15" t="s">
        <v>5</v>
      </c>
      <c r="H19" s="15" t="s">
        <v>5</v>
      </c>
      <c r="I19" s="15" t="s">
        <v>5</v>
      </c>
      <c r="J19" s="15" t="s">
        <v>5</v>
      </c>
      <c r="K19" s="15" t="s">
        <v>5</v>
      </c>
      <c r="L19" s="47"/>
      <c r="M19" s="34"/>
      <c r="N19" s="34"/>
      <c r="O19" s="34"/>
      <c r="P19" s="34"/>
      <c r="Q19" s="42"/>
    </row>
    <row r="20" spans="1:17" s="19" customFormat="1" x14ac:dyDescent="0.25">
      <c r="A20" s="27">
        <v>1</v>
      </c>
      <c r="B20" s="23" t="s">
        <v>33</v>
      </c>
      <c r="C20" s="24" t="s">
        <v>51</v>
      </c>
      <c r="D20" s="32">
        <v>25</v>
      </c>
      <c r="E20" s="29">
        <v>9566.58</v>
      </c>
      <c r="F20" s="20">
        <v>9472.7900000000009</v>
      </c>
      <c r="G20" s="20">
        <v>9379</v>
      </c>
      <c r="H20" s="21"/>
      <c r="I20" s="21"/>
      <c r="J20" s="21"/>
      <c r="K20" s="21"/>
      <c r="L20" s="20">
        <f t="shared" ref="L20:L41" si="0">AVERAGE(E20:K20)</f>
        <v>9472.7900000000009</v>
      </c>
      <c r="M20" s="22">
        <f t="shared" ref="M20:M41" si="1" xml:space="preserve"> COUNT(E20:K20)</f>
        <v>3</v>
      </c>
      <c r="N20" s="22">
        <f t="shared" ref="N20:N41" si="2">STDEV(E20:K20)</f>
        <v>93.789999999999964</v>
      </c>
      <c r="O20" s="22">
        <f t="shared" ref="O20:O41" si="3">N20/L20*100</f>
        <v>0.99009900990098965</v>
      </c>
      <c r="P20" s="22" t="str">
        <f t="shared" ref="P20:P41" si="4">IF(O20&lt;33,"ОДНОРОДНЫЕ","НЕОДНОРОДНЫЕ")</f>
        <v>ОДНОРОДНЫЕ</v>
      </c>
      <c r="Q20" s="20">
        <f t="shared" ref="Q20:Q41" si="5">D20*L20</f>
        <v>236819.75000000003</v>
      </c>
    </row>
    <row r="21" spans="1:17" s="19" customFormat="1" x14ac:dyDescent="0.25">
      <c r="A21" s="27">
        <v>2</v>
      </c>
      <c r="B21" s="31" t="s">
        <v>46</v>
      </c>
      <c r="C21" s="24" t="s">
        <v>51</v>
      </c>
      <c r="D21" s="30">
        <v>250</v>
      </c>
      <c r="E21" s="29">
        <v>87.11</v>
      </c>
      <c r="F21" s="20">
        <v>86.25</v>
      </c>
      <c r="G21" s="20">
        <v>85.4</v>
      </c>
      <c r="H21" s="21"/>
      <c r="I21" s="21"/>
      <c r="J21" s="21"/>
      <c r="K21" s="21"/>
      <c r="L21" s="26">
        <f t="shared" ref="L21:L40" si="6">AVERAGE(E21:K21)</f>
        <v>86.25333333333333</v>
      </c>
      <c r="M21" s="24">
        <f t="shared" ref="M21:M40" si="7" xml:space="preserve"> COUNT(E21:K21)</f>
        <v>3</v>
      </c>
      <c r="N21" s="24">
        <f t="shared" ref="N21:N40" si="8">STDEV(E21:K21)</f>
        <v>0.8550048732804556</v>
      </c>
      <c r="O21" s="24">
        <f t="shared" ref="O21:O40" si="9">N21/L21*100</f>
        <v>0.99127168798939824</v>
      </c>
      <c r="P21" s="24" t="str">
        <f t="shared" ref="P21:P40" si="10">IF(O21&lt;33,"ОДНОРОДНЫЕ","НЕОДНОРОДНЫЕ")</f>
        <v>ОДНОРОДНЫЕ</v>
      </c>
      <c r="Q21" s="26">
        <f t="shared" ref="Q21:Q40" si="11">D21*L21</f>
        <v>21563.333333333332</v>
      </c>
    </row>
    <row r="22" spans="1:17" s="19" customFormat="1" x14ac:dyDescent="0.25">
      <c r="A22" s="27">
        <v>3</v>
      </c>
      <c r="B22" s="23" t="s">
        <v>34</v>
      </c>
      <c r="C22" s="24" t="s">
        <v>51</v>
      </c>
      <c r="D22" s="30">
        <v>150</v>
      </c>
      <c r="E22" s="29">
        <v>212.98</v>
      </c>
      <c r="F22" s="20">
        <v>210.89</v>
      </c>
      <c r="G22" s="20">
        <v>208.8</v>
      </c>
      <c r="H22" s="21"/>
      <c r="I22" s="21"/>
      <c r="J22" s="21"/>
      <c r="K22" s="21"/>
      <c r="L22" s="26">
        <f t="shared" si="6"/>
        <v>210.89000000000001</v>
      </c>
      <c r="M22" s="24">
        <f t="shared" si="7"/>
        <v>3</v>
      </c>
      <c r="N22" s="24">
        <f t="shared" si="8"/>
        <v>2.0899999999999892</v>
      </c>
      <c r="O22" s="24">
        <f t="shared" si="9"/>
        <v>0.99103798188628611</v>
      </c>
      <c r="P22" s="24" t="str">
        <f t="shared" si="10"/>
        <v>ОДНОРОДНЫЕ</v>
      </c>
      <c r="Q22" s="26">
        <f t="shared" si="11"/>
        <v>31633.500000000004</v>
      </c>
    </row>
    <row r="23" spans="1:17" s="19" customFormat="1" x14ac:dyDescent="0.25">
      <c r="A23" s="27">
        <v>4</v>
      </c>
      <c r="B23" s="16" t="s">
        <v>35</v>
      </c>
      <c r="C23" s="24" t="s">
        <v>51</v>
      </c>
      <c r="D23" s="30">
        <v>400</v>
      </c>
      <c r="E23" s="29">
        <v>129.68</v>
      </c>
      <c r="F23" s="20">
        <v>128.41</v>
      </c>
      <c r="G23" s="20">
        <v>127.14</v>
      </c>
      <c r="H23" s="21"/>
      <c r="I23" s="21"/>
      <c r="J23" s="21"/>
      <c r="K23" s="21"/>
      <c r="L23" s="26">
        <f t="shared" si="6"/>
        <v>128.41</v>
      </c>
      <c r="M23" s="24">
        <f t="shared" si="7"/>
        <v>3</v>
      </c>
      <c r="N23" s="24">
        <f t="shared" si="8"/>
        <v>1.2700000000000031</v>
      </c>
      <c r="O23" s="24">
        <f t="shared" si="9"/>
        <v>0.98901954676427306</v>
      </c>
      <c r="P23" s="24" t="str">
        <f t="shared" si="10"/>
        <v>ОДНОРОДНЫЕ</v>
      </c>
      <c r="Q23" s="26">
        <f t="shared" si="11"/>
        <v>51364</v>
      </c>
    </row>
    <row r="24" spans="1:17" s="19" customFormat="1" x14ac:dyDescent="0.25">
      <c r="A24" s="27">
        <v>5</v>
      </c>
      <c r="B24" s="16" t="s">
        <v>35</v>
      </c>
      <c r="C24" s="24" t="s">
        <v>51</v>
      </c>
      <c r="D24" s="30">
        <v>2500</v>
      </c>
      <c r="E24" s="29">
        <v>29.87</v>
      </c>
      <c r="F24" s="20">
        <v>29.57</v>
      </c>
      <c r="G24" s="20">
        <v>29.28</v>
      </c>
      <c r="H24" s="21"/>
      <c r="I24" s="21"/>
      <c r="J24" s="21"/>
      <c r="K24" s="21"/>
      <c r="L24" s="26">
        <f t="shared" si="6"/>
        <v>29.573333333333334</v>
      </c>
      <c r="M24" s="24">
        <f t="shared" si="7"/>
        <v>3</v>
      </c>
      <c r="N24" s="24">
        <f t="shared" si="8"/>
        <v>0.29501412395567317</v>
      </c>
      <c r="O24" s="24">
        <f t="shared" si="9"/>
        <v>0.99756804764091467</v>
      </c>
      <c r="P24" s="24" t="str">
        <f t="shared" si="10"/>
        <v>ОДНОРОДНЫЕ</v>
      </c>
      <c r="Q24" s="26">
        <f t="shared" si="11"/>
        <v>73933.333333333328</v>
      </c>
    </row>
    <row r="25" spans="1:17" s="19" customFormat="1" x14ac:dyDescent="0.25">
      <c r="A25" s="27">
        <v>6</v>
      </c>
      <c r="B25" s="23" t="s">
        <v>36</v>
      </c>
      <c r="C25" s="24" t="s">
        <v>51</v>
      </c>
      <c r="D25" s="30">
        <v>15</v>
      </c>
      <c r="E25" s="29">
        <v>72.81</v>
      </c>
      <c r="F25" s="20">
        <v>72.09</v>
      </c>
      <c r="G25" s="20">
        <v>71.38</v>
      </c>
      <c r="H25" s="21"/>
      <c r="I25" s="21"/>
      <c r="J25" s="21"/>
      <c r="K25" s="21"/>
      <c r="L25" s="26">
        <f t="shared" si="6"/>
        <v>72.093333333333334</v>
      </c>
      <c r="M25" s="24">
        <f t="shared" si="7"/>
        <v>3</v>
      </c>
      <c r="N25" s="24">
        <f t="shared" si="8"/>
        <v>0.71500582748208286</v>
      </c>
      <c r="O25" s="24">
        <f t="shared" si="9"/>
        <v>0.99177801111811015</v>
      </c>
      <c r="P25" s="24" t="str">
        <f t="shared" si="10"/>
        <v>ОДНОРОДНЫЕ</v>
      </c>
      <c r="Q25" s="26">
        <f t="shared" si="11"/>
        <v>1081.4000000000001</v>
      </c>
    </row>
    <row r="26" spans="1:17" s="25" customFormat="1" x14ac:dyDescent="0.25">
      <c r="A26" s="27">
        <v>7</v>
      </c>
      <c r="B26" s="23" t="s">
        <v>37</v>
      </c>
      <c r="C26" s="24" t="s">
        <v>51</v>
      </c>
      <c r="D26" s="30">
        <v>600</v>
      </c>
      <c r="E26" s="29">
        <v>443.7</v>
      </c>
      <c r="F26" s="26">
        <v>439.35</v>
      </c>
      <c r="G26" s="26">
        <v>435</v>
      </c>
      <c r="H26" s="28"/>
      <c r="I26" s="28"/>
      <c r="J26" s="28"/>
      <c r="K26" s="28"/>
      <c r="L26" s="26">
        <f t="shared" si="6"/>
        <v>439.34999999999997</v>
      </c>
      <c r="M26" s="24">
        <f t="shared" si="7"/>
        <v>3</v>
      </c>
      <c r="N26" s="24">
        <f t="shared" si="8"/>
        <v>4.3499999999999943</v>
      </c>
      <c r="O26" s="24">
        <f t="shared" si="9"/>
        <v>0.99009900990098887</v>
      </c>
      <c r="P26" s="24" t="str">
        <f t="shared" si="10"/>
        <v>ОДНОРОДНЫЕ</v>
      </c>
      <c r="Q26" s="26">
        <f t="shared" si="11"/>
        <v>263610</v>
      </c>
    </row>
    <row r="27" spans="1:17" s="25" customFormat="1" x14ac:dyDescent="0.25">
      <c r="A27" s="27">
        <v>8</v>
      </c>
      <c r="B27" s="23" t="s">
        <v>38</v>
      </c>
      <c r="C27" s="24" t="s">
        <v>52</v>
      </c>
      <c r="D27" s="30">
        <v>200</v>
      </c>
      <c r="E27" s="29">
        <v>134.74</v>
      </c>
      <c r="F27" s="26">
        <v>133.41999999999999</v>
      </c>
      <c r="G27" s="26">
        <v>132.1</v>
      </c>
      <c r="H27" s="28"/>
      <c r="I27" s="28"/>
      <c r="J27" s="28"/>
      <c r="K27" s="28"/>
      <c r="L27" s="26">
        <f t="shared" si="6"/>
        <v>133.41999999999999</v>
      </c>
      <c r="M27" s="24">
        <f t="shared" si="7"/>
        <v>3</v>
      </c>
      <c r="N27" s="24">
        <f t="shared" si="8"/>
        <v>1.3200000000000074</v>
      </c>
      <c r="O27" s="24">
        <f t="shared" si="9"/>
        <v>0.9893569180033035</v>
      </c>
      <c r="P27" s="24" t="str">
        <f t="shared" si="10"/>
        <v>ОДНОРОДНЫЕ</v>
      </c>
      <c r="Q27" s="26">
        <f t="shared" si="11"/>
        <v>26683.999999999996</v>
      </c>
    </row>
    <row r="28" spans="1:17" s="25" customFormat="1" x14ac:dyDescent="0.25">
      <c r="A28" s="27">
        <v>9</v>
      </c>
      <c r="B28" s="23" t="s">
        <v>39</v>
      </c>
      <c r="C28" s="24" t="s">
        <v>51</v>
      </c>
      <c r="D28" s="30">
        <v>30</v>
      </c>
      <c r="E28" s="29">
        <v>195.23</v>
      </c>
      <c r="F28" s="26">
        <v>193.31</v>
      </c>
      <c r="G28" s="26">
        <v>191.4</v>
      </c>
      <c r="H28" s="28"/>
      <c r="I28" s="28"/>
      <c r="J28" s="28"/>
      <c r="K28" s="28"/>
      <c r="L28" s="26">
        <f t="shared" si="6"/>
        <v>193.3133333333333</v>
      </c>
      <c r="M28" s="24">
        <f t="shared" si="7"/>
        <v>3</v>
      </c>
      <c r="N28" s="24">
        <f t="shared" si="8"/>
        <v>1.9150021758038038</v>
      </c>
      <c r="O28" s="24">
        <f t="shared" si="9"/>
        <v>0.9906208448135001</v>
      </c>
      <c r="P28" s="24" t="str">
        <f t="shared" si="10"/>
        <v>ОДНОРОДНЫЕ</v>
      </c>
      <c r="Q28" s="26">
        <f t="shared" si="11"/>
        <v>5799.3999999999987</v>
      </c>
    </row>
    <row r="29" spans="1:17" s="25" customFormat="1" x14ac:dyDescent="0.25">
      <c r="A29" s="27">
        <v>10</v>
      </c>
      <c r="B29" s="23" t="s">
        <v>40</v>
      </c>
      <c r="C29" s="24" t="s">
        <v>51</v>
      </c>
      <c r="D29" s="30">
        <v>250</v>
      </c>
      <c r="E29" s="29">
        <v>435.44</v>
      </c>
      <c r="F29" s="26">
        <v>431.17</v>
      </c>
      <c r="G29" s="26">
        <v>426.9</v>
      </c>
      <c r="H29" s="28"/>
      <c r="I29" s="28"/>
      <c r="J29" s="28"/>
      <c r="K29" s="28"/>
      <c r="L29" s="26">
        <f t="shared" si="6"/>
        <v>431.17</v>
      </c>
      <c r="M29" s="24">
        <f t="shared" si="7"/>
        <v>3</v>
      </c>
      <c r="N29" s="24">
        <f t="shared" si="8"/>
        <v>4.2700000000000102</v>
      </c>
      <c r="O29" s="24">
        <f t="shared" si="9"/>
        <v>0.99032864067537407</v>
      </c>
      <c r="P29" s="24" t="str">
        <f t="shared" si="10"/>
        <v>ОДНОРОДНЫЕ</v>
      </c>
      <c r="Q29" s="26">
        <f t="shared" si="11"/>
        <v>107792.5</v>
      </c>
    </row>
    <row r="30" spans="1:17" s="25" customFormat="1" x14ac:dyDescent="0.25">
      <c r="A30" s="27">
        <v>11</v>
      </c>
      <c r="B30" s="23" t="s">
        <v>40</v>
      </c>
      <c r="C30" s="24" t="s">
        <v>51</v>
      </c>
      <c r="D30" s="30">
        <v>1800</v>
      </c>
      <c r="E30" s="29">
        <v>102</v>
      </c>
      <c r="F30" s="26">
        <v>101</v>
      </c>
      <c r="G30" s="26">
        <v>100</v>
      </c>
      <c r="H30" s="28"/>
      <c r="I30" s="28"/>
      <c r="J30" s="28"/>
      <c r="K30" s="28"/>
      <c r="L30" s="26">
        <f t="shared" si="6"/>
        <v>101</v>
      </c>
      <c r="M30" s="24">
        <f t="shared" si="7"/>
        <v>3</v>
      </c>
      <c r="N30" s="24">
        <f t="shared" si="8"/>
        <v>1</v>
      </c>
      <c r="O30" s="24">
        <f t="shared" si="9"/>
        <v>0.99009900990099009</v>
      </c>
      <c r="P30" s="24" t="str">
        <f t="shared" si="10"/>
        <v>ОДНОРОДНЫЕ</v>
      </c>
      <c r="Q30" s="26">
        <f t="shared" si="11"/>
        <v>181800</v>
      </c>
    </row>
    <row r="31" spans="1:17" s="25" customFormat="1" x14ac:dyDescent="0.25">
      <c r="A31" s="27">
        <v>12</v>
      </c>
      <c r="B31" s="23" t="s">
        <v>39</v>
      </c>
      <c r="C31" s="24" t="s">
        <v>51</v>
      </c>
      <c r="D31" s="30">
        <v>30</v>
      </c>
      <c r="E31" s="29">
        <v>635.97</v>
      </c>
      <c r="F31" s="26">
        <v>629.74</v>
      </c>
      <c r="G31" s="26">
        <v>623.5</v>
      </c>
      <c r="H31" s="28"/>
      <c r="I31" s="28"/>
      <c r="J31" s="28"/>
      <c r="K31" s="28"/>
      <c r="L31" s="26">
        <f t="shared" si="6"/>
        <v>629.73666666666668</v>
      </c>
      <c r="M31" s="24">
        <f t="shared" si="7"/>
        <v>3</v>
      </c>
      <c r="N31" s="24">
        <f t="shared" si="8"/>
        <v>6.2350006682704935</v>
      </c>
      <c r="O31" s="24">
        <f t="shared" si="9"/>
        <v>0.99009649561517676</v>
      </c>
      <c r="P31" s="24" t="str">
        <f t="shared" si="10"/>
        <v>ОДНОРОДНЫЕ</v>
      </c>
      <c r="Q31" s="26">
        <f t="shared" si="11"/>
        <v>18892.099999999999</v>
      </c>
    </row>
    <row r="32" spans="1:17" s="25" customFormat="1" x14ac:dyDescent="0.25">
      <c r="A32" s="27">
        <v>13</v>
      </c>
      <c r="B32" s="23" t="s">
        <v>41</v>
      </c>
      <c r="C32" s="24" t="s">
        <v>51</v>
      </c>
      <c r="D32" s="30">
        <v>60</v>
      </c>
      <c r="E32" s="29">
        <v>218.65</v>
      </c>
      <c r="F32" s="26">
        <v>216.5</v>
      </c>
      <c r="G32" s="26">
        <v>214.36</v>
      </c>
      <c r="H32" s="28"/>
      <c r="I32" s="28"/>
      <c r="J32" s="28"/>
      <c r="K32" s="28"/>
      <c r="L32" s="26">
        <f t="shared" si="6"/>
        <v>216.50333333333333</v>
      </c>
      <c r="M32" s="24">
        <f t="shared" si="7"/>
        <v>3</v>
      </c>
      <c r="N32" s="24">
        <f t="shared" si="8"/>
        <v>2.1450019425010587</v>
      </c>
      <c r="O32" s="24">
        <f t="shared" si="9"/>
        <v>0.99074776793323838</v>
      </c>
      <c r="P32" s="24" t="str">
        <f t="shared" si="10"/>
        <v>ОДНОРОДНЫЕ</v>
      </c>
      <c r="Q32" s="26">
        <f t="shared" si="11"/>
        <v>12990.2</v>
      </c>
    </row>
    <row r="33" spans="1:19" s="25" customFormat="1" x14ac:dyDescent="0.25">
      <c r="A33" s="27">
        <v>14</v>
      </c>
      <c r="B33" s="23" t="s">
        <v>41</v>
      </c>
      <c r="C33" s="24" t="s">
        <v>51</v>
      </c>
      <c r="D33" s="30">
        <v>60</v>
      </c>
      <c r="E33" s="29">
        <v>331.3</v>
      </c>
      <c r="F33" s="26">
        <v>328.05</v>
      </c>
      <c r="G33" s="26">
        <v>324.8</v>
      </c>
      <c r="H33" s="28"/>
      <c r="I33" s="28"/>
      <c r="J33" s="28"/>
      <c r="K33" s="28"/>
      <c r="L33" s="26">
        <f t="shared" si="6"/>
        <v>328.05</v>
      </c>
      <c r="M33" s="24">
        <f t="shared" si="7"/>
        <v>3</v>
      </c>
      <c r="N33" s="24">
        <f t="shared" si="8"/>
        <v>3.25</v>
      </c>
      <c r="O33" s="24">
        <f t="shared" si="9"/>
        <v>0.99070263679317172</v>
      </c>
      <c r="P33" s="24" t="str">
        <f t="shared" si="10"/>
        <v>ОДНОРОДНЫЕ</v>
      </c>
      <c r="Q33" s="26">
        <f t="shared" si="11"/>
        <v>19683</v>
      </c>
    </row>
    <row r="34" spans="1:19" s="25" customFormat="1" x14ac:dyDescent="0.25">
      <c r="A34" s="27">
        <v>15</v>
      </c>
      <c r="B34" s="23" t="s">
        <v>42</v>
      </c>
      <c r="C34" s="24" t="s">
        <v>51</v>
      </c>
      <c r="D34" s="30">
        <v>1</v>
      </c>
      <c r="E34" s="29">
        <v>30082.25</v>
      </c>
      <c r="F34" s="26">
        <v>29787.32</v>
      </c>
      <c r="G34" s="26">
        <v>29492.400000000001</v>
      </c>
      <c r="H34" s="28"/>
      <c r="I34" s="28"/>
      <c r="J34" s="28"/>
      <c r="K34" s="28"/>
      <c r="L34" s="26">
        <f t="shared" si="6"/>
        <v>29787.323333333334</v>
      </c>
      <c r="M34" s="24">
        <f t="shared" si="7"/>
        <v>3</v>
      </c>
      <c r="N34" s="24">
        <f t="shared" si="8"/>
        <v>294.92500001412719</v>
      </c>
      <c r="O34" s="24">
        <f t="shared" si="9"/>
        <v>0.99010238924050298</v>
      </c>
      <c r="P34" s="24" t="str">
        <f t="shared" si="10"/>
        <v>ОДНОРОДНЫЕ</v>
      </c>
      <c r="Q34" s="26">
        <f t="shared" si="11"/>
        <v>29787.323333333334</v>
      </c>
    </row>
    <row r="35" spans="1:19" s="19" customFormat="1" x14ac:dyDescent="0.25">
      <c r="A35" s="27">
        <v>16</v>
      </c>
      <c r="B35" s="23" t="s">
        <v>43</v>
      </c>
      <c r="C35" s="24" t="s">
        <v>51</v>
      </c>
      <c r="D35" s="30">
        <v>50</v>
      </c>
      <c r="E35" s="29">
        <v>52.02</v>
      </c>
      <c r="F35" s="20">
        <v>51.51</v>
      </c>
      <c r="G35" s="20">
        <v>51</v>
      </c>
      <c r="H35" s="21"/>
      <c r="I35" s="21"/>
      <c r="J35" s="21"/>
      <c r="K35" s="21"/>
      <c r="L35" s="26">
        <f t="shared" si="6"/>
        <v>51.51</v>
      </c>
      <c r="M35" s="24">
        <f t="shared" si="7"/>
        <v>3</v>
      </c>
      <c r="N35" s="24">
        <f t="shared" si="8"/>
        <v>0.51000000000000156</v>
      </c>
      <c r="O35" s="24">
        <f t="shared" si="9"/>
        <v>0.9900990099009932</v>
      </c>
      <c r="P35" s="24" t="str">
        <f t="shared" si="10"/>
        <v>ОДНОРОДНЫЕ</v>
      </c>
      <c r="Q35" s="26">
        <f t="shared" si="11"/>
        <v>2575.5</v>
      </c>
    </row>
    <row r="36" spans="1:19" s="19" customFormat="1" x14ac:dyDescent="0.25">
      <c r="A36" s="27">
        <v>17</v>
      </c>
      <c r="B36" s="23" t="s">
        <v>44</v>
      </c>
      <c r="C36" s="24" t="s">
        <v>51</v>
      </c>
      <c r="D36" s="30">
        <v>250</v>
      </c>
      <c r="E36" s="29">
        <v>141.97999999999999</v>
      </c>
      <c r="F36" s="20">
        <v>140.59</v>
      </c>
      <c r="G36" s="20">
        <v>139.19999999999999</v>
      </c>
      <c r="H36" s="21"/>
      <c r="I36" s="21"/>
      <c r="J36" s="21"/>
      <c r="K36" s="21"/>
      <c r="L36" s="26">
        <f t="shared" si="6"/>
        <v>140.59</v>
      </c>
      <c r="M36" s="24">
        <f t="shared" si="7"/>
        <v>3</v>
      </c>
      <c r="N36" s="24">
        <f t="shared" si="8"/>
        <v>1.3900000000000006</v>
      </c>
      <c r="O36" s="24">
        <f t="shared" si="9"/>
        <v>0.98869051852905654</v>
      </c>
      <c r="P36" s="24" t="str">
        <f t="shared" si="10"/>
        <v>ОДНОРОДНЫЕ</v>
      </c>
      <c r="Q36" s="26">
        <f t="shared" si="11"/>
        <v>35147.5</v>
      </c>
    </row>
    <row r="37" spans="1:19" s="19" customFormat="1" ht="30" x14ac:dyDescent="0.25">
      <c r="A37" s="27">
        <v>18</v>
      </c>
      <c r="B37" s="16" t="s">
        <v>45</v>
      </c>
      <c r="C37" s="24" t="s">
        <v>51</v>
      </c>
      <c r="D37" s="30">
        <v>20</v>
      </c>
      <c r="E37" s="29">
        <v>74.66</v>
      </c>
      <c r="F37" s="20">
        <v>73.930000000000007</v>
      </c>
      <c r="G37" s="20">
        <v>73.2</v>
      </c>
      <c r="H37" s="21"/>
      <c r="I37" s="21"/>
      <c r="J37" s="21"/>
      <c r="K37" s="21"/>
      <c r="L37" s="26">
        <f t="shared" si="6"/>
        <v>73.930000000000007</v>
      </c>
      <c r="M37" s="24">
        <f t="shared" si="7"/>
        <v>3</v>
      </c>
      <c r="N37" s="24">
        <f t="shared" si="8"/>
        <v>0.72999999999999687</v>
      </c>
      <c r="O37" s="24">
        <f t="shared" si="9"/>
        <v>0.98742053293655729</v>
      </c>
      <c r="P37" s="24" t="str">
        <f t="shared" si="10"/>
        <v>ОДНОРОДНЫЕ</v>
      </c>
      <c r="Q37" s="26">
        <f t="shared" si="11"/>
        <v>1478.6000000000001</v>
      </c>
      <c r="S37" s="9"/>
    </row>
    <row r="38" spans="1:19" s="19" customFormat="1" x14ac:dyDescent="0.25">
      <c r="A38" s="27">
        <v>19</v>
      </c>
      <c r="B38" s="23" t="s">
        <v>47</v>
      </c>
      <c r="C38" s="24" t="s">
        <v>51</v>
      </c>
      <c r="D38" s="30">
        <v>240</v>
      </c>
      <c r="E38" s="29">
        <v>295.44</v>
      </c>
      <c r="F38" s="20">
        <v>292.55</v>
      </c>
      <c r="G38" s="20">
        <v>289.64999999999998</v>
      </c>
      <c r="H38" s="21"/>
      <c r="I38" s="21"/>
      <c r="J38" s="21"/>
      <c r="K38" s="21"/>
      <c r="L38" s="26">
        <f t="shared" si="6"/>
        <v>292.54666666666668</v>
      </c>
      <c r="M38" s="24">
        <f t="shared" si="7"/>
        <v>3</v>
      </c>
      <c r="N38" s="24">
        <f t="shared" si="8"/>
        <v>2.8950014392627494</v>
      </c>
      <c r="O38" s="24">
        <f t="shared" si="9"/>
        <v>0.98958619910079848</v>
      </c>
      <c r="P38" s="24" t="str">
        <f t="shared" si="10"/>
        <v>ОДНОРОДНЫЕ</v>
      </c>
      <c r="Q38" s="26">
        <f t="shared" si="11"/>
        <v>70211.199999999997</v>
      </c>
    </row>
    <row r="39" spans="1:19" s="19" customFormat="1" x14ac:dyDescent="0.25">
      <c r="A39" s="27">
        <v>20</v>
      </c>
      <c r="B39" s="23" t="s">
        <v>48</v>
      </c>
      <c r="C39" s="24" t="s">
        <v>51</v>
      </c>
      <c r="D39" s="30">
        <v>400</v>
      </c>
      <c r="E39" s="29">
        <v>354.96</v>
      </c>
      <c r="F39" s="20">
        <v>351.48</v>
      </c>
      <c r="G39" s="20">
        <v>348</v>
      </c>
      <c r="H39" s="21"/>
      <c r="I39" s="21"/>
      <c r="J39" s="21"/>
      <c r="K39" s="21"/>
      <c r="L39" s="26">
        <f t="shared" si="6"/>
        <v>351.48</v>
      </c>
      <c r="M39" s="24">
        <f t="shared" si="7"/>
        <v>3</v>
      </c>
      <c r="N39" s="24">
        <f t="shared" si="8"/>
        <v>3.4799999999999898</v>
      </c>
      <c r="O39" s="24">
        <f t="shared" si="9"/>
        <v>0.9900990099009872</v>
      </c>
      <c r="P39" s="24" t="str">
        <f t="shared" si="10"/>
        <v>ОДНОРОДНЫЕ</v>
      </c>
      <c r="Q39" s="26">
        <f t="shared" si="11"/>
        <v>140592</v>
      </c>
    </row>
    <row r="40" spans="1:19" s="19" customFormat="1" x14ac:dyDescent="0.25">
      <c r="A40" s="27">
        <v>21</v>
      </c>
      <c r="B40" s="23" t="s">
        <v>49</v>
      </c>
      <c r="C40" s="24" t="s">
        <v>51</v>
      </c>
      <c r="D40" s="30">
        <v>100</v>
      </c>
      <c r="E40" s="29">
        <v>54.37</v>
      </c>
      <c r="F40" s="20">
        <v>53.83</v>
      </c>
      <c r="G40" s="20">
        <v>53.3</v>
      </c>
      <c r="H40" s="21"/>
      <c r="I40" s="21"/>
      <c r="J40" s="21"/>
      <c r="K40" s="21"/>
      <c r="L40" s="26">
        <f t="shared" si="6"/>
        <v>53.833333333333336</v>
      </c>
      <c r="M40" s="24">
        <f t="shared" si="7"/>
        <v>3</v>
      </c>
      <c r="N40" s="24">
        <f t="shared" si="8"/>
        <v>0.53500778810530736</v>
      </c>
      <c r="O40" s="24">
        <f t="shared" si="9"/>
        <v>0.993822516604286</v>
      </c>
      <c r="P40" s="24" t="str">
        <f t="shared" si="10"/>
        <v>ОДНОРОДНЫЕ</v>
      </c>
      <c r="Q40" s="26">
        <f t="shared" si="11"/>
        <v>5383.3333333333339</v>
      </c>
    </row>
    <row r="41" spans="1:19" s="19" customFormat="1" x14ac:dyDescent="0.25">
      <c r="A41" s="27">
        <v>22</v>
      </c>
      <c r="B41" s="23" t="s">
        <v>50</v>
      </c>
      <c r="C41" s="24" t="s">
        <v>51</v>
      </c>
      <c r="D41" s="30">
        <v>120</v>
      </c>
      <c r="E41" s="29">
        <v>99.55</v>
      </c>
      <c r="F41" s="20">
        <v>98.58</v>
      </c>
      <c r="G41" s="20">
        <v>97.6</v>
      </c>
      <c r="H41" s="21"/>
      <c r="I41" s="21"/>
      <c r="J41" s="21"/>
      <c r="K41" s="21"/>
      <c r="L41" s="20">
        <f t="shared" si="0"/>
        <v>98.576666666666668</v>
      </c>
      <c r="M41" s="22">
        <f t="shared" si="1"/>
        <v>3</v>
      </c>
      <c r="N41" s="22">
        <f t="shared" si="2"/>
        <v>0.97500427349490937</v>
      </c>
      <c r="O41" s="22">
        <f t="shared" si="3"/>
        <v>0.98908221028800869</v>
      </c>
      <c r="P41" s="22" t="str">
        <f t="shared" si="4"/>
        <v>ОДНОРОДНЫЕ</v>
      </c>
      <c r="Q41" s="20">
        <f t="shared" si="5"/>
        <v>11829.2</v>
      </c>
    </row>
    <row r="42" spans="1:19" x14ac:dyDescent="0.25">
      <c r="R42" s="9"/>
    </row>
    <row r="43" spans="1:19" x14ac:dyDescent="0.25">
      <c r="A43" s="40" t="s">
        <v>20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9" x14ac:dyDescent="0.25">
      <c r="A44" s="41" t="s">
        <v>19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9" ht="15" customHeight="1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</row>
    <row r="46" spans="1:19" s="8" customFormat="1" x14ac:dyDescent="0.25">
      <c r="A46" s="36" t="s">
        <v>55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2"/>
      <c r="S46" s="2"/>
    </row>
    <row r="52" spans="16:16" x14ac:dyDescent="0.25">
      <c r="P52" s="9"/>
    </row>
  </sheetData>
  <mergeCells count="18">
    <mergeCell ref="P18:P19"/>
    <mergeCell ref="A18:A19"/>
    <mergeCell ref="G3:Q3"/>
    <mergeCell ref="B18:B19"/>
    <mergeCell ref="C18:D18"/>
    <mergeCell ref="A46:Q46"/>
    <mergeCell ref="A45:Q45"/>
    <mergeCell ref="N12:O12"/>
    <mergeCell ref="B14:P14"/>
    <mergeCell ref="A43:Q43"/>
    <mergeCell ref="A44:Q44"/>
    <mergeCell ref="Q18:Q19"/>
    <mergeCell ref="A17:B17"/>
    <mergeCell ref="C17:D17"/>
    <mergeCell ref="L18:L19"/>
    <mergeCell ref="M18:M19"/>
    <mergeCell ref="N18:N19"/>
    <mergeCell ref="O18:O19"/>
  </mergeCells>
  <conditionalFormatting sqref="P20:P41">
    <cfRule type="containsText" dxfId="5" priority="10" operator="containsText" text="НЕ">
      <formula>NOT(ISERROR(SEARCH("НЕ",P20)))</formula>
    </cfRule>
    <cfRule type="containsText" dxfId="4" priority="11" operator="containsText" text="ОДНОРОДНЫЕ">
      <formula>NOT(ISERROR(SEARCH("ОДНОРОДНЫЕ",P20)))</formula>
    </cfRule>
    <cfRule type="containsText" dxfId="3" priority="12" operator="containsText" text="НЕОДНОРОДНЫЕ">
      <formula>NOT(ISERROR(SEARCH("НЕОДНОРОДНЫЕ",P20)))</formula>
    </cfRule>
  </conditionalFormatting>
  <conditionalFormatting sqref="P20:P41">
    <cfRule type="containsText" dxfId="2" priority="7" operator="containsText" text="НЕОДНОРОДНЫЕ">
      <formula>NOT(ISERROR(SEARCH("НЕОДНОРОДНЫЕ",P20)))</formula>
    </cfRule>
    <cfRule type="containsText" dxfId="1" priority="8" operator="containsText" text="ОДНОРОДНЫЕ">
      <formula>NOT(ISERROR(SEARCH("ОДНОРОДНЫЕ",P20)))</formula>
    </cfRule>
    <cfRule type="containsText" dxfId="0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2023-06-22T05:43:24Z</dcterms:modified>
</cp:coreProperties>
</file>