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O23" i="1" s="1"/>
  <c r="P23" i="1" s="1"/>
  <c r="L24" i="1"/>
  <c r="Q24" i="1" s="1"/>
  <c r="M24" i="1"/>
  <c r="N24" i="1"/>
  <c r="L25" i="1"/>
  <c r="M25" i="1"/>
  <c r="N25" i="1"/>
  <c r="Q25" i="1"/>
  <c r="L26" i="1"/>
  <c r="Q26" i="1" s="1"/>
  <c r="M26" i="1"/>
  <c r="N26" i="1"/>
  <c r="L27" i="1"/>
  <c r="Q27" i="1" s="1"/>
  <c r="M27" i="1"/>
  <c r="N27" i="1"/>
  <c r="L28" i="1"/>
  <c r="Q28" i="1" s="1"/>
  <c r="M28" i="1"/>
  <c r="N28" i="1"/>
  <c r="L29" i="1"/>
  <c r="Q29" i="1" s="1"/>
  <c r="M29" i="1"/>
  <c r="N29" i="1"/>
  <c r="O29" i="1" s="1"/>
  <c r="P29" i="1" s="1"/>
  <c r="L30" i="1"/>
  <c r="Q30" i="1" s="1"/>
  <c r="M30" i="1"/>
  <c r="N30" i="1"/>
  <c r="O30" i="1" s="1"/>
  <c r="P30" i="1" s="1"/>
  <c r="L31" i="1"/>
  <c r="Q31" i="1" s="1"/>
  <c r="M31" i="1"/>
  <c r="N31" i="1"/>
  <c r="O31" i="1" s="1"/>
  <c r="P31" i="1" s="1"/>
  <c r="L32" i="1"/>
  <c r="Q32" i="1" s="1"/>
  <c r="M32" i="1"/>
  <c r="N32" i="1"/>
  <c r="L33" i="1"/>
  <c r="Q33" i="1" s="1"/>
  <c r="M33" i="1"/>
  <c r="N33" i="1"/>
  <c r="O33" i="1" s="1"/>
  <c r="P33" i="1" s="1"/>
  <c r="L34" i="1"/>
  <c r="Q34" i="1" s="1"/>
  <c r="M34" i="1"/>
  <c r="N34" i="1"/>
  <c r="O34" i="1" s="1"/>
  <c r="P34" i="1" s="1"/>
  <c r="O20" i="1" l="1"/>
  <c r="P20" i="1" s="1"/>
  <c r="O24" i="1"/>
  <c r="P24" i="1" s="1"/>
  <c r="O32" i="1"/>
  <c r="P32" i="1" s="1"/>
  <c r="O27" i="1"/>
  <c r="P27" i="1" s="1"/>
  <c r="O25" i="1"/>
  <c r="P25" i="1" s="1"/>
  <c r="C17" i="1"/>
  <c r="O26" i="1"/>
  <c r="P26" i="1" s="1"/>
  <c r="O28" i="1"/>
  <c r="P28" i="1" s="1"/>
  <c r="O21" i="1"/>
  <c r="P21" i="1" s="1"/>
</calcChain>
</file>

<file path=xl/sharedStrings.xml><?xml version="1.0" encoding="utf-8"?>
<sst xmlns="http://schemas.openxmlformats.org/spreadsheetml/2006/main" count="76" uniqueCount="48">
  <si>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</si>
  <si>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</si>
  <si>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</si>
  <si>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</si>
  <si>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</si>
  <si>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</si>
  <si>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</si>
  <si>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</si>
  <si>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</si>
  <si>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</si>
  <si>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</si>
  <si>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</si>
  <si>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</si>
  <si>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</si>
  <si>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</si>
  <si>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</si>
  <si>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</si>
  <si>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</si>
  <si>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</si>
  <si>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</si>
  <si>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</si>
  <si>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</si>
  <si>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</si>
  <si>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</si>
  <si>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</si>
  <si>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</si>
  <si>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</si>
  <si>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</si>
  <si>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</si>
  <si>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</si>
  <si>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</si>
  <si>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</si>
  <si>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Система электронного заказа "ФармКомандир"  22.05.2024</t>
  </si>
  <si>
    <t>№ 164-23</t>
  </si>
  <si>
    <t xml:space="preserve">Натрия хлорид </t>
  </si>
  <si>
    <t>Натрия хлорид</t>
  </si>
  <si>
    <t>Декстроза</t>
  </si>
  <si>
    <t>Декстран [ср. мол. масса 35000-45000]</t>
  </si>
  <si>
    <t>Вода для инъекций</t>
  </si>
  <si>
    <t xml:space="preserve">Калия и магния аспарагинат </t>
  </si>
  <si>
    <t>Маннитол</t>
  </si>
  <si>
    <t>шт.</t>
  </si>
  <si>
    <t>уп.</t>
  </si>
  <si>
    <t>КП вх.268-06/23 от 21.06.2023</t>
  </si>
  <si>
    <t>КП вх.269-06/23 от 21.06.2023</t>
  </si>
  <si>
    <t>КП вх.270-06/23 от 21.06.2023</t>
  </si>
  <si>
    <t>Начальная (максимальная) цена договора устанавливается в размере 962 161,21 руб. (девятьсот шестьдесят две тысячи сто шестьдесят один рубль двадцать одна копейка)</t>
  </si>
  <si>
    <t>на поставку лекарственных препаратов группы растворы плазмозамещающие и перфузионные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</si>
</sst>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topLeftCell="A10" zoomScale="85" zoomScaleNormal="85" zoomScalePageLayoutView="70" workbookViewId="0">
      <selection activeCell="S28" sqref="S28"/>
    </sheetView>
  </sheetViews>
  <sheetFormatPr defaultRowHeight="15" x14ac:dyDescent="0.25"/>
  <cols>
    <col min="1" max="1" width="6.140625" style="13" bestFit="1" customWidth="1"/>
    <col min="2" max="2" width="33.28515625" style="13" bestFit="1" customWidth="1"/>
    <col min="3" max="3" width="11.7109375" style="13" customWidth="1"/>
    <col min="4" max="4" width="7.140625" style="13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3" customWidth="1"/>
    <col min="14" max="14" width="12.5703125" style="13" customWidth="1"/>
    <col min="15" max="15" width="10.28515625" style="13" customWidth="1"/>
    <col min="16" max="16" width="22.42578125" style="13" bestFit="1" customWidth="1"/>
    <col min="17" max="17" width="17.5703125" style="1" customWidth="1"/>
    <col min="18" max="18" width="9.140625" style="13"/>
    <col min="19" max="20" width="10.7109375" style="13" bestFit="1" customWidth="1"/>
    <col min="21" max="21" width="11.7109375" style="13" bestFit="1" customWidth="1"/>
    <col min="22" max="22" width="10.7109375" style="13" bestFit="1" customWidth="1"/>
    <col min="23" max="16384" width="9.140625" style="13"/>
  </cols>
  <sheetData>
    <row r="1" spans="2:17" x14ac:dyDescent="0.25">
      <c r="Q1" s="4" t="s">
        <v>21</v>
      </c>
    </row>
    <row r="2" spans="2:17" ht="14.45" customHeight="1" x14ac:dyDescent="0.25">
      <c r="Q2" s="4" t="s">
        <v>22</v>
      </c>
    </row>
    <row r="3" spans="2:17" x14ac:dyDescent="0.25">
      <c r="G3" s="24" t="s">
        <v>47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24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23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18</v>
      </c>
    </row>
    <row r="10" spans="2:17" x14ac:dyDescent="0.25">
      <c r="Q10" s="7" t="s">
        <v>14</v>
      </c>
    </row>
    <row r="12" spans="2:17" ht="28.9" customHeight="1" x14ac:dyDescent="0.25">
      <c r="N12" s="30" t="s">
        <v>17</v>
      </c>
      <c r="O12" s="30"/>
      <c r="Q12" s="1" t="s">
        <v>15</v>
      </c>
    </row>
    <row r="14" spans="2:17" x14ac:dyDescent="0.25"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9" ht="62.25" customHeight="1" x14ac:dyDescent="0.25">
      <c r="A17" s="34" t="s">
        <v>11</v>
      </c>
      <c r="B17" s="35"/>
      <c r="C17" s="36">
        <f>SUM(Q20:Q34)</f>
        <v>962161.21</v>
      </c>
      <c r="D17" s="35"/>
      <c r="E17" s="17" t="s">
        <v>43</v>
      </c>
      <c r="F17" s="18" t="s">
        <v>44</v>
      </c>
      <c r="G17" s="18" t="s">
        <v>45</v>
      </c>
      <c r="H17" s="18"/>
      <c r="I17" s="18"/>
      <c r="J17" s="10" t="s">
        <v>32</v>
      </c>
      <c r="K17" s="10" t="s">
        <v>32</v>
      </c>
      <c r="L17" s="14"/>
      <c r="M17" s="11"/>
      <c r="N17" s="11"/>
      <c r="O17" s="11"/>
      <c r="P17" s="11"/>
      <c r="Q17" s="14"/>
    </row>
    <row r="18" spans="1:19" ht="30" customHeight="1" x14ac:dyDescent="0.25">
      <c r="A18" s="25" t="s">
        <v>0</v>
      </c>
      <c r="B18" s="25" t="s">
        <v>1</v>
      </c>
      <c r="C18" s="25" t="s">
        <v>2</v>
      </c>
      <c r="D18" s="25"/>
      <c r="E18" s="14" t="s">
        <v>25</v>
      </c>
      <c r="F18" s="14" t="s">
        <v>26</v>
      </c>
      <c r="G18" s="14" t="s">
        <v>27</v>
      </c>
      <c r="H18" s="14" t="s">
        <v>28</v>
      </c>
      <c r="I18" s="14" t="s">
        <v>29</v>
      </c>
      <c r="J18" s="14" t="s">
        <v>30</v>
      </c>
      <c r="K18" s="14" t="s">
        <v>31</v>
      </c>
      <c r="L18" s="37" t="s">
        <v>12</v>
      </c>
      <c r="M18" s="25" t="s">
        <v>8</v>
      </c>
      <c r="N18" s="25" t="s">
        <v>9</v>
      </c>
      <c r="O18" s="25" t="s">
        <v>10</v>
      </c>
      <c r="P18" s="25" t="s">
        <v>6</v>
      </c>
      <c r="Q18" s="33" t="s">
        <v>7</v>
      </c>
    </row>
    <row r="19" spans="1:19" x14ac:dyDescent="0.25">
      <c r="A19" s="26"/>
      <c r="B19" s="26"/>
      <c r="C19" s="12" t="s">
        <v>3</v>
      </c>
      <c r="D19" s="12" t="s">
        <v>4</v>
      </c>
      <c r="E19" s="15" t="s">
        <v>5</v>
      </c>
      <c r="F19" s="14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38"/>
      <c r="M19" s="25"/>
      <c r="N19" s="25"/>
      <c r="O19" s="25"/>
      <c r="P19" s="25"/>
      <c r="Q19" s="33"/>
    </row>
    <row r="20" spans="1:19" s="19" customFormat="1" x14ac:dyDescent="0.25">
      <c r="A20" s="22">
        <v>1</v>
      </c>
      <c r="B20" s="23" t="s">
        <v>34</v>
      </c>
      <c r="C20" s="22" t="s">
        <v>41</v>
      </c>
      <c r="D20" s="40">
        <v>400</v>
      </c>
      <c r="E20" s="39">
        <v>20.100000000000001</v>
      </c>
      <c r="F20" s="20">
        <v>16.239999999999998</v>
      </c>
      <c r="G20" s="20">
        <v>20.149999999999999</v>
      </c>
      <c r="H20" s="21"/>
      <c r="I20" s="21"/>
      <c r="J20" s="21"/>
      <c r="K20" s="21"/>
      <c r="L20" s="20">
        <f t="shared" ref="L20:L34" si="0">AVERAGE(E20:K20)</f>
        <v>18.830000000000002</v>
      </c>
      <c r="M20" s="22">
        <f t="shared" ref="M20:M34" si="1" xml:space="preserve"> COUNT(E20:K20)</f>
        <v>3</v>
      </c>
      <c r="N20" s="22">
        <f t="shared" ref="N20:N34" si="2">STDEV(E20:K20)</f>
        <v>2.2431451134512015</v>
      </c>
      <c r="O20" s="22">
        <f t="shared" ref="O20:O34" si="3">N20/L20*100</f>
        <v>11.912613454334579</v>
      </c>
      <c r="P20" s="22" t="str">
        <f t="shared" ref="P20:P34" si="4">IF(O20&lt;33,"ОДНОРОДНЫЕ","НЕОДНОРОДНЫЕ")</f>
        <v>ОДНОРОДНЫЕ</v>
      </c>
      <c r="Q20" s="20">
        <f t="shared" ref="Q20:Q34" si="5">D20*L20</f>
        <v>7532.0000000000009</v>
      </c>
    </row>
    <row r="21" spans="1:19" s="19" customFormat="1" x14ac:dyDescent="0.25">
      <c r="A21" s="22">
        <v>2</v>
      </c>
      <c r="B21" s="23" t="s">
        <v>34</v>
      </c>
      <c r="C21" s="22" t="s">
        <v>41</v>
      </c>
      <c r="D21" s="40">
        <v>11000</v>
      </c>
      <c r="E21" s="39">
        <v>27.55</v>
      </c>
      <c r="F21" s="20">
        <v>27.23</v>
      </c>
      <c r="G21" s="20">
        <v>30</v>
      </c>
      <c r="H21" s="21"/>
      <c r="I21" s="21"/>
      <c r="J21" s="21"/>
      <c r="K21" s="21"/>
      <c r="L21" s="20">
        <f t="shared" si="0"/>
        <v>28.26</v>
      </c>
      <c r="M21" s="22">
        <f t="shared" si="1"/>
        <v>3</v>
      </c>
      <c r="N21" s="22">
        <f t="shared" si="2"/>
        <v>1.5153547439461161</v>
      </c>
      <c r="O21" s="22">
        <f t="shared" si="3"/>
        <v>5.3621894690237655</v>
      </c>
      <c r="P21" s="22" t="str">
        <f t="shared" si="4"/>
        <v>ОДНОРОДНЫЕ</v>
      </c>
      <c r="Q21" s="20">
        <f t="shared" si="5"/>
        <v>310860</v>
      </c>
    </row>
    <row r="22" spans="1:19" s="19" customFormat="1" x14ac:dyDescent="0.25">
      <c r="A22" s="22">
        <v>3</v>
      </c>
      <c r="B22" s="23" t="s">
        <v>34</v>
      </c>
      <c r="C22" s="22" t="s">
        <v>41</v>
      </c>
      <c r="D22" s="40">
        <v>14000</v>
      </c>
      <c r="E22" s="39">
        <v>33.5</v>
      </c>
      <c r="F22" s="20">
        <v>31.05</v>
      </c>
      <c r="G22" s="20">
        <v>31.5</v>
      </c>
      <c r="H22" s="21"/>
      <c r="I22" s="21"/>
      <c r="J22" s="21"/>
      <c r="K22" s="21"/>
      <c r="L22" s="20">
        <f t="shared" si="0"/>
        <v>32.016666666666666</v>
      </c>
      <c r="M22" s="22">
        <f t="shared" si="1"/>
        <v>3</v>
      </c>
      <c r="N22" s="22">
        <f t="shared" si="2"/>
        <v>1.3041600106326419</v>
      </c>
      <c r="O22" s="22">
        <f t="shared" si="3"/>
        <v>4.0733784819343315</v>
      </c>
      <c r="P22" s="22" t="str">
        <f t="shared" si="4"/>
        <v>ОДНОРОДНЫЕ</v>
      </c>
      <c r="Q22" s="20">
        <f t="shared" si="5"/>
        <v>448233.33333333331</v>
      </c>
    </row>
    <row r="23" spans="1:19" s="19" customFormat="1" x14ac:dyDescent="0.25">
      <c r="A23" s="22">
        <v>4</v>
      </c>
      <c r="B23" s="23" t="s">
        <v>35</v>
      </c>
      <c r="C23" s="22" t="s">
        <v>41</v>
      </c>
      <c r="D23" s="40">
        <v>1500</v>
      </c>
      <c r="E23" s="39">
        <v>39.200000000000003</v>
      </c>
      <c r="F23" s="20">
        <v>33.35</v>
      </c>
      <c r="G23" s="20">
        <v>33.4</v>
      </c>
      <c r="H23" s="21"/>
      <c r="I23" s="21"/>
      <c r="J23" s="21"/>
      <c r="K23" s="21"/>
      <c r="L23" s="20">
        <f t="shared" si="0"/>
        <v>35.31666666666667</v>
      </c>
      <c r="M23" s="22">
        <f t="shared" si="1"/>
        <v>3</v>
      </c>
      <c r="N23" s="22">
        <f t="shared" si="2"/>
        <v>3.363158237926569</v>
      </c>
      <c r="O23" s="22">
        <f t="shared" si="3"/>
        <v>9.5228642886075558</v>
      </c>
      <c r="P23" s="22" t="str">
        <f t="shared" si="4"/>
        <v>ОДНОРОДНЫЕ</v>
      </c>
      <c r="Q23" s="20">
        <f t="shared" si="5"/>
        <v>52975.000000000007</v>
      </c>
    </row>
    <row r="24" spans="1:19" s="19" customFormat="1" x14ac:dyDescent="0.25">
      <c r="A24" s="22">
        <v>5</v>
      </c>
      <c r="B24" s="23" t="s">
        <v>35</v>
      </c>
      <c r="C24" s="22" t="s">
        <v>41</v>
      </c>
      <c r="D24" s="40">
        <v>300</v>
      </c>
      <c r="E24" s="39">
        <v>55.2</v>
      </c>
      <c r="F24" s="20">
        <v>54</v>
      </c>
      <c r="G24" s="20">
        <v>55</v>
      </c>
      <c r="H24" s="21"/>
      <c r="I24" s="21"/>
      <c r="J24" s="21"/>
      <c r="K24" s="21"/>
      <c r="L24" s="20">
        <f t="shared" si="0"/>
        <v>54.733333333333327</v>
      </c>
      <c r="M24" s="22">
        <f t="shared" si="1"/>
        <v>3</v>
      </c>
      <c r="N24" s="22">
        <f t="shared" si="2"/>
        <v>0.64291005073286467</v>
      </c>
      <c r="O24" s="22">
        <f t="shared" si="3"/>
        <v>1.1746225043840401</v>
      </c>
      <c r="P24" s="22" t="str">
        <f t="shared" si="4"/>
        <v>ОДНОРОДНЫЕ</v>
      </c>
      <c r="Q24" s="20">
        <f t="shared" si="5"/>
        <v>16419.999999999996</v>
      </c>
    </row>
    <row r="25" spans="1:19" s="19" customFormat="1" x14ac:dyDescent="0.25">
      <c r="A25" s="22">
        <v>6</v>
      </c>
      <c r="B25" s="23" t="s">
        <v>36</v>
      </c>
      <c r="C25" s="22" t="s">
        <v>41</v>
      </c>
      <c r="D25" s="40">
        <v>700</v>
      </c>
      <c r="E25" s="39">
        <v>34.33</v>
      </c>
      <c r="F25" s="20">
        <v>33.22</v>
      </c>
      <c r="G25" s="20">
        <v>34.07</v>
      </c>
      <c r="H25" s="21"/>
      <c r="I25" s="21"/>
      <c r="J25" s="21"/>
      <c r="K25" s="21"/>
      <c r="L25" s="20">
        <f t="shared" si="0"/>
        <v>33.873333333333335</v>
      </c>
      <c r="M25" s="22">
        <f t="shared" si="1"/>
        <v>3</v>
      </c>
      <c r="N25" s="22">
        <f t="shared" si="2"/>
        <v>0.5805457202781994</v>
      </c>
      <c r="O25" s="22">
        <f t="shared" si="3"/>
        <v>1.7138724275089532</v>
      </c>
      <c r="P25" s="22" t="str">
        <f t="shared" si="4"/>
        <v>ОДНОРОДНЫЕ</v>
      </c>
      <c r="Q25" s="20">
        <f t="shared" si="5"/>
        <v>23711.333333333336</v>
      </c>
    </row>
    <row r="26" spans="1:19" s="19" customFormat="1" x14ac:dyDescent="0.25">
      <c r="A26" s="22">
        <v>7</v>
      </c>
      <c r="B26" s="23" t="s">
        <v>36</v>
      </c>
      <c r="C26" s="22" t="s">
        <v>41</v>
      </c>
      <c r="D26" s="40">
        <v>360</v>
      </c>
      <c r="E26" s="39">
        <v>43.59</v>
      </c>
      <c r="F26" s="20">
        <v>39.57</v>
      </c>
      <c r="G26" s="20">
        <v>40.1</v>
      </c>
      <c r="H26" s="21"/>
      <c r="I26" s="21"/>
      <c r="J26" s="21"/>
      <c r="K26" s="21"/>
      <c r="L26" s="20">
        <f t="shared" si="0"/>
        <v>41.086666666666666</v>
      </c>
      <c r="M26" s="22">
        <f t="shared" si="1"/>
        <v>3</v>
      </c>
      <c r="N26" s="22">
        <f t="shared" si="2"/>
        <v>2.1840863841280043</v>
      </c>
      <c r="O26" s="22">
        <f t="shared" si="3"/>
        <v>5.3158033038974626</v>
      </c>
      <c r="P26" s="22" t="str">
        <f t="shared" si="4"/>
        <v>ОДНОРОДНЫЕ</v>
      </c>
      <c r="Q26" s="20">
        <f t="shared" si="5"/>
        <v>14791.199999999999</v>
      </c>
    </row>
    <row r="27" spans="1:19" s="19" customFormat="1" x14ac:dyDescent="0.25">
      <c r="A27" s="22">
        <v>8</v>
      </c>
      <c r="B27" s="23" t="s">
        <v>36</v>
      </c>
      <c r="C27" s="22" t="s">
        <v>41</v>
      </c>
      <c r="D27" s="40">
        <v>1000</v>
      </c>
      <c r="E27" s="39">
        <v>44</v>
      </c>
      <c r="F27" s="20">
        <v>43.21</v>
      </c>
      <c r="G27" s="20">
        <v>44.81</v>
      </c>
      <c r="H27" s="21"/>
      <c r="I27" s="21"/>
      <c r="J27" s="21"/>
      <c r="K27" s="21"/>
      <c r="L27" s="20">
        <f t="shared" si="0"/>
        <v>44.006666666666668</v>
      </c>
      <c r="M27" s="22">
        <f t="shared" si="1"/>
        <v>3</v>
      </c>
      <c r="N27" s="22">
        <f t="shared" si="2"/>
        <v>0.80002083306207383</v>
      </c>
      <c r="O27" s="22">
        <f t="shared" si="3"/>
        <v>1.8179537185170589</v>
      </c>
      <c r="P27" s="22" t="str">
        <f t="shared" si="4"/>
        <v>ОДНОРОДНЫЕ</v>
      </c>
      <c r="Q27" s="20">
        <f t="shared" si="5"/>
        <v>44006.666666666664</v>
      </c>
    </row>
    <row r="28" spans="1:19" s="19" customFormat="1" x14ac:dyDescent="0.25">
      <c r="A28" s="22">
        <v>9</v>
      </c>
      <c r="B28" s="23" t="s">
        <v>36</v>
      </c>
      <c r="C28" s="22" t="s">
        <v>41</v>
      </c>
      <c r="D28" s="40">
        <v>72</v>
      </c>
      <c r="E28" s="39">
        <v>52.3</v>
      </c>
      <c r="F28" s="20">
        <v>42.38</v>
      </c>
      <c r="G28" s="20">
        <v>44.15</v>
      </c>
      <c r="H28" s="21"/>
      <c r="I28" s="21"/>
      <c r="J28" s="21"/>
      <c r="K28" s="21"/>
      <c r="L28" s="20">
        <f t="shared" si="0"/>
        <v>46.276666666666671</v>
      </c>
      <c r="M28" s="22">
        <f t="shared" si="1"/>
        <v>3</v>
      </c>
      <c r="N28" s="22">
        <f t="shared" si="2"/>
        <v>5.2909009944746943</v>
      </c>
      <c r="O28" s="22">
        <f t="shared" si="3"/>
        <v>11.433193822245972</v>
      </c>
      <c r="P28" s="22" t="str">
        <f t="shared" si="4"/>
        <v>ОДНОРОДНЫЕ</v>
      </c>
      <c r="Q28" s="20">
        <f t="shared" si="5"/>
        <v>3331.92</v>
      </c>
      <c r="S28" s="9"/>
    </row>
    <row r="29" spans="1:19" s="19" customFormat="1" x14ac:dyDescent="0.25">
      <c r="A29" s="22">
        <v>10</v>
      </c>
      <c r="B29" s="23" t="s">
        <v>36</v>
      </c>
      <c r="C29" s="22" t="s">
        <v>42</v>
      </c>
      <c r="D29" s="40">
        <v>35</v>
      </c>
      <c r="E29" s="39">
        <v>42.2</v>
      </c>
      <c r="F29" s="20">
        <v>40.25</v>
      </c>
      <c r="G29" s="20">
        <v>41</v>
      </c>
      <c r="H29" s="21"/>
      <c r="I29" s="21"/>
      <c r="J29" s="21"/>
      <c r="K29" s="21"/>
      <c r="L29" s="20">
        <f t="shared" si="0"/>
        <v>41.15</v>
      </c>
      <c r="M29" s="22">
        <f t="shared" si="1"/>
        <v>3</v>
      </c>
      <c r="N29" s="22">
        <f t="shared" si="2"/>
        <v>0.98361577864530159</v>
      </c>
      <c r="O29" s="22">
        <f t="shared" si="3"/>
        <v>2.3903178095876103</v>
      </c>
      <c r="P29" s="22" t="str">
        <f t="shared" si="4"/>
        <v>ОДНОРОДНЫЕ</v>
      </c>
      <c r="Q29" s="20">
        <f t="shared" si="5"/>
        <v>1440.25</v>
      </c>
    </row>
    <row r="30" spans="1:19" s="19" customFormat="1" ht="30" x14ac:dyDescent="0.25">
      <c r="A30" s="22">
        <v>11</v>
      </c>
      <c r="B30" s="16" t="s">
        <v>37</v>
      </c>
      <c r="C30" s="22" t="s">
        <v>41</v>
      </c>
      <c r="D30" s="40">
        <v>144</v>
      </c>
      <c r="E30" s="39">
        <v>92.39</v>
      </c>
      <c r="F30" s="20">
        <v>78.28</v>
      </c>
      <c r="G30" s="20">
        <v>88.62</v>
      </c>
      <c r="H30" s="21"/>
      <c r="I30" s="21"/>
      <c r="J30" s="21"/>
      <c r="K30" s="21"/>
      <c r="L30" s="20">
        <f t="shared" si="0"/>
        <v>86.43</v>
      </c>
      <c r="M30" s="22">
        <f t="shared" si="1"/>
        <v>3</v>
      </c>
      <c r="N30" s="22">
        <f t="shared" si="2"/>
        <v>7.305484241308033</v>
      </c>
      <c r="O30" s="22">
        <f t="shared" si="3"/>
        <v>8.4524866843781474</v>
      </c>
      <c r="P30" s="22" t="str">
        <f t="shared" si="4"/>
        <v>ОДНОРОДНЫЕ</v>
      </c>
      <c r="Q30" s="20">
        <f t="shared" si="5"/>
        <v>12445.920000000002</v>
      </c>
    </row>
    <row r="31" spans="1:19" s="19" customFormat="1" x14ac:dyDescent="0.25">
      <c r="A31" s="22">
        <v>12</v>
      </c>
      <c r="B31" s="16" t="s">
        <v>38</v>
      </c>
      <c r="C31" s="22" t="s">
        <v>42</v>
      </c>
      <c r="D31" s="40">
        <v>50</v>
      </c>
      <c r="E31" s="39">
        <v>35</v>
      </c>
      <c r="F31" s="20">
        <v>28.75</v>
      </c>
      <c r="G31" s="20">
        <v>27.73</v>
      </c>
      <c r="H31" s="21"/>
      <c r="I31" s="21"/>
      <c r="J31" s="21"/>
      <c r="K31" s="21"/>
      <c r="L31" s="20">
        <f t="shared" si="0"/>
        <v>30.493333333333336</v>
      </c>
      <c r="M31" s="22">
        <f t="shared" si="1"/>
        <v>3</v>
      </c>
      <c r="N31" s="22">
        <f t="shared" si="2"/>
        <v>3.9360682582157143</v>
      </c>
      <c r="O31" s="22">
        <f t="shared" si="3"/>
        <v>12.907963242946154</v>
      </c>
      <c r="P31" s="22" t="str">
        <f t="shared" si="4"/>
        <v>ОДНОРОДНЫЕ</v>
      </c>
      <c r="Q31" s="20">
        <f t="shared" si="5"/>
        <v>1524.6666666666667</v>
      </c>
    </row>
    <row r="32" spans="1:19" s="19" customFormat="1" x14ac:dyDescent="0.25">
      <c r="A32" s="22">
        <v>13</v>
      </c>
      <c r="B32" s="16" t="s">
        <v>38</v>
      </c>
      <c r="C32" s="22" t="s">
        <v>42</v>
      </c>
      <c r="D32" s="40">
        <v>50</v>
      </c>
      <c r="E32" s="39">
        <v>39</v>
      </c>
      <c r="F32" s="20">
        <v>34.5</v>
      </c>
      <c r="G32" s="20">
        <v>45</v>
      </c>
      <c r="H32" s="21"/>
      <c r="I32" s="21"/>
      <c r="J32" s="21"/>
      <c r="K32" s="21"/>
      <c r="L32" s="20">
        <f t="shared" si="0"/>
        <v>39.5</v>
      </c>
      <c r="M32" s="22">
        <f t="shared" si="1"/>
        <v>3</v>
      </c>
      <c r="N32" s="22">
        <f t="shared" si="2"/>
        <v>5.2678268764263692</v>
      </c>
      <c r="O32" s="22">
        <f t="shared" si="3"/>
        <v>13.336270573231316</v>
      </c>
      <c r="P32" s="22" t="str">
        <f t="shared" si="4"/>
        <v>ОДНОРОДНЫЕ</v>
      </c>
      <c r="Q32" s="20">
        <f t="shared" si="5"/>
        <v>1975</v>
      </c>
    </row>
    <row r="33" spans="1:19" s="19" customFormat="1" x14ac:dyDescent="0.25">
      <c r="A33" s="22">
        <v>14</v>
      </c>
      <c r="B33" s="23" t="s">
        <v>39</v>
      </c>
      <c r="C33" s="22" t="s">
        <v>41</v>
      </c>
      <c r="D33" s="40">
        <v>144</v>
      </c>
      <c r="E33" s="39">
        <v>84.6</v>
      </c>
      <c r="F33" s="20">
        <v>76.34</v>
      </c>
      <c r="G33" s="20">
        <v>81</v>
      </c>
      <c r="H33" s="21"/>
      <c r="I33" s="21"/>
      <c r="J33" s="21"/>
      <c r="K33" s="21"/>
      <c r="L33" s="20">
        <f t="shared" si="0"/>
        <v>80.646666666666661</v>
      </c>
      <c r="M33" s="22">
        <f t="shared" si="1"/>
        <v>3</v>
      </c>
      <c r="N33" s="22">
        <f t="shared" si="2"/>
        <v>4.1413202403742329</v>
      </c>
      <c r="O33" s="22">
        <f t="shared" si="3"/>
        <v>5.1351412420941971</v>
      </c>
      <c r="P33" s="22" t="str">
        <f t="shared" si="4"/>
        <v>ОДНОРОДНЫЕ</v>
      </c>
      <c r="Q33" s="20">
        <f t="shared" si="5"/>
        <v>11613.119999999999</v>
      </c>
    </row>
    <row r="34" spans="1:19" s="19" customFormat="1" x14ac:dyDescent="0.25">
      <c r="A34" s="22">
        <v>15</v>
      </c>
      <c r="B34" s="23" t="s">
        <v>40</v>
      </c>
      <c r="C34" s="22" t="s">
        <v>41</v>
      </c>
      <c r="D34" s="40">
        <v>120</v>
      </c>
      <c r="E34" s="39">
        <v>95</v>
      </c>
      <c r="F34" s="20">
        <v>88.52</v>
      </c>
      <c r="G34" s="20">
        <v>99</v>
      </c>
      <c r="H34" s="21"/>
      <c r="I34" s="21"/>
      <c r="J34" s="21"/>
      <c r="K34" s="21"/>
      <c r="L34" s="20">
        <f t="shared" si="0"/>
        <v>94.173333333333332</v>
      </c>
      <c r="M34" s="22">
        <f t="shared" si="1"/>
        <v>3</v>
      </c>
      <c r="N34" s="22">
        <f t="shared" si="2"/>
        <v>5.2886797344264806</v>
      </c>
      <c r="O34" s="22">
        <f t="shared" si="3"/>
        <v>5.6158994773040645</v>
      </c>
      <c r="P34" s="22" t="str">
        <f t="shared" si="4"/>
        <v>ОДНОРОДНЫЕ</v>
      </c>
      <c r="Q34" s="20">
        <f t="shared" si="5"/>
        <v>11300.8</v>
      </c>
    </row>
    <row r="36" spans="1:19" x14ac:dyDescent="0.25">
      <c r="A36" s="31" t="s">
        <v>20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9" x14ac:dyDescent="0.25">
      <c r="A37" s="32" t="s">
        <v>19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9" ht="1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9" s="8" customFormat="1" x14ac:dyDescent="0.25">
      <c r="A39" s="27" t="s">
        <v>46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"/>
      <c r="S39" s="2"/>
    </row>
    <row r="45" spans="1:19" x14ac:dyDescent="0.25">
      <c r="P45" s="9"/>
    </row>
  </sheetData>
  <mergeCells count="18">
    <mergeCell ref="P18:P19"/>
    <mergeCell ref="A18:A19"/>
    <mergeCell ref="G3:Q3"/>
    <mergeCell ref="B18:B19"/>
    <mergeCell ref="C18:D18"/>
    <mergeCell ref="A39:Q39"/>
    <mergeCell ref="A38:Q38"/>
    <mergeCell ref="N12:O12"/>
    <mergeCell ref="B14:P14"/>
    <mergeCell ref="A36:Q36"/>
    <mergeCell ref="A37:Q37"/>
    <mergeCell ref="Q18:Q19"/>
    <mergeCell ref="A17:B17"/>
    <mergeCell ref="C17:D17"/>
    <mergeCell ref="L18:L19"/>
    <mergeCell ref="M18:M19"/>
    <mergeCell ref="N18:N19"/>
    <mergeCell ref="O18:O19"/>
  </mergeCells>
  <conditionalFormatting sqref="P20:P34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34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2023-06-22T03:13:55Z</dcterms:modified>
</cp:coreProperties>
</file>